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23250" windowHeight="12510"/>
  </bookViews>
  <sheets>
    <sheet name="Godišnji izvještaj 2022." sheetId="3" r:id="rId1"/>
    <sheet name="Rashodi po izvorima" sheetId="4" r:id="rId2"/>
    <sheet name="PRIHODI PO IZVORIMA" sheetId="5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5" l="1"/>
  <c r="E37" i="5"/>
  <c r="F37" i="5"/>
  <c r="E38" i="5"/>
  <c r="F353" i="4"/>
  <c r="F284" i="4"/>
  <c r="H113" i="3"/>
  <c r="H114" i="3"/>
  <c r="H122" i="3"/>
  <c r="H112" i="3"/>
  <c r="G52" i="3"/>
  <c r="E53" i="3" l="1"/>
  <c r="H52" i="3"/>
  <c r="F35" i="3"/>
  <c r="F53" i="3" s="1"/>
  <c r="F60" i="3"/>
  <c r="F68" i="3"/>
  <c r="E147" i="4"/>
  <c r="E158" i="4"/>
  <c r="E199" i="4"/>
  <c r="E146" i="4" l="1"/>
  <c r="G37" i="5" l="1"/>
  <c r="F38" i="5"/>
  <c r="H36" i="5"/>
  <c r="I35" i="5"/>
  <c r="I34" i="5"/>
  <c r="H34" i="5"/>
  <c r="G38" i="5"/>
  <c r="H38" i="5" s="1"/>
  <c r="H39" i="5"/>
  <c r="I39" i="5"/>
  <c r="H37" i="5" l="1"/>
  <c r="I38" i="5"/>
  <c r="I37" i="5"/>
  <c r="I31" i="5"/>
  <c r="H31" i="5"/>
  <c r="I30" i="5"/>
  <c r="H30" i="5"/>
  <c r="G32" i="5"/>
  <c r="E32" i="5"/>
  <c r="I27" i="5"/>
  <c r="H27" i="5"/>
  <c r="I26" i="5"/>
  <c r="H26" i="5"/>
  <c r="G28" i="5"/>
  <c r="E28" i="5"/>
  <c r="I23" i="5"/>
  <c r="I22" i="5"/>
  <c r="H23" i="5"/>
  <c r="H22" i="5"/>
  <c r="E24" i="5"/>
  <c r="G24" i="5"/>
  <c r="I19" i="5"/>
  <c r="I18" i="5"/>
  <c r="H19" i="5"/>
  <c r="H18" i="5"/>
  <c r="I15" i="5"/>
  <c r="E79" i="4"/>
  <c r="E80" i="4"/>
  <c r="H15" i="5"/>
  <c r="H14" i="5"/>
  <c r="G16" i="5"/>
  <c r="E16" i="5"/>
  <c r="I11" i="5"/>
  <c r="I10" i="5"/>
  <c r="H11" i="5"/>
  <c r="H10" i="5"/>
  <c r="E12" i="5"/>
  <c r="G12" i="5"/>
  <c r="H12" i="5" l="1"/>
  <c r="H24" i="5"/>
  <c r="H32" i="5"/>
  <c r="H16" i="5"/>
  <c r="H28" i="5"/>
  <c r="H60" i="3"/>
  <c r="H61" i="3"/>
  <c r="H62" i="3"/>
  <c r="H66" i="3"/>
  <c r="H68" i="3"/>
  <c r="H71" i="3"/>
  <c r="H72" i="3"/>
  <c r="H76" i="3"/>
  <c r="H82" i="3"/>
  <c r="H93" i="3"/>
  <c r="H100" i="3"/>
  <c r="H103" i="3"/>
  <c r="H107" i="3"/>
  <c r="H111" i="3"/>
  <c r="E354" i="4" l="1"/>
  <c r="E353" i="4" s="1"/>
  <c r="G353" i="4" s="1"/>
  <c r="E286" i="4"/>
  <c r="E216" i="4"/>
  <c r="E215" i="4" s="1"/>
  <c r="E7" i="4"/>
  <c r="E8" i="4"/>
  <c r="G376" i="4"/>
  <c r="G365" i="4"/>
  <c r="G354" i="4"/>
  <c r="G328" i="4"/>
  <c r="G325" i="4"/>
  <c r="G318" i="4"/>
  <c r="G301" i="4"/>
  <c r="G296" i="4"/>
  <c r="G293" i="4"/>
  <c r="G291" i="4"/>
  <c r="G287" i="4"/>
  <c r="F215" i="4"/>
  <c r="G249" i="4"/>
  <c r="G238" i="4"/>
  <c r="G232" i="4"/>
  <c r="G228" i="4"/>
  <c r="G227" i="4"/>
  <c r="F146" i="4"/>
  <c r="G190" i="4"/>
  <c r="G187" i="4"/>
  <c r="G180" i="4"/>
  <c r="G169" i="4"/>
  <c r="G163" i="4"/>
  <c r="G159" i="4"/>
  <c r="G158" i="4"/>
  <c r="G90" i="4"/>
  <c r="G101" i="4"/>
  <c r="F79" i="4"/>
  <c r="G19" i="4"/>
  <c r="G24" i="4"/>
  <c r="G30" i="4"/>
  <c r="G41" i="4"/>
  <c r="F7" i="4"/>
  <c r="G116" i="3"/>
  <c r="G61" i="3"/>
  <c r="G62" i="3"/>
  <c r="G63" i="3"/>
  <c r="G64" i="3"/>
  <c r="G65" i="3"/>
  <c r="G66" i="3"/>
  <c r="G67" i="3"/>
  <c r="G68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7" i="3"/>
  <c r="G118" i="3"/>
  <c r="G119" i="3"/>
  <c r="G60" i="3"/>
  <c r="F59" i="3"/>
  <c r="E59" i="3"/>
  <c r="D59" i="3"/>
  <c r="G59" i="3" l="1"/>
  <c r="H59" i="3"/>
  <c r="G286" i="4"/>
  <c r="E285" i="4"/>
  <c r="H46" i="3"/>
  <c r="H43" i="3"/>
  <c r="H42" i="3"/>
  <c r="H36" i="3"/>
  <c r="H38" i="3"/>
  <c r="H39" i="3"/>
  <c r="H40" i="3"/>
  <c r="H41" i="3"/>
  <c r="H44" i="3"/>
  <c r="H45" i="3"/>
  <c r="H47" i="3"/>
  <c r="H48" i="3"/>
  <c r="H49" i="3"/>
  <c r="H50" i="3"/>
  <c r="H51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H35" i="3"/>
  <c r="D36" i="3"/>
  <c r="D35" i="3" s="1"/>
  <c r="D53" i="3" s="1"/>
  <c r="G285" i="4" l="1"/>
  <c r="E284" i="4"/>
  <c r="G284" i="4" s="1"/>
  <c r="G35" i="3"/>
  <c r="G36" i="3"/>
  <c r="E22" i="3"/>
  <c r="E19" i="3"/>
  <c r="C22" i="3"/>
  <c r="C19" i="3"/>
  <c r="D22" i="3"/>
  <c r="D19" i="3"/>
  <c r="G53" i="3" l="1"/>
  <c r="H53" i="3"/>
  <c r="C25" i="3"/>
  <c r="E25" i="3"/>
  <c r="E27" i="3" s="1"/>
</calcChain>
</file>

<file path=xl/sharedStrings.xml><?xml version="1.0" encoding="utf-8"?>
<sst xmlns="http://schemas.openxmlformats.org/spreadsheetml/2006/main" count="612" uniqueCount="174">
  <si>
    <t>IZVJEŠTAJ O IZVRŠENJU FINANCIJSKOG PLANA</t>
  </si>
  <si>
    <t>DRUGA GIMNAZIJA VARAŽDIN</t>
  </si>
  <si>
    <t>VARAŽDINSKA ŽUPANIJA</t>
  </si>
  <si>
    <t>REPUBLIKA HRVATSKA</t>
  </si>
  <si>
    <t>Školski odbor</t>
  </si>
  <si>
    <t xml:space="preserve">Melita Mesarić, dipl. uč. </t>
  </si>
  <si>
    <t xml:space="preserve">OPĆI DIO </t>
  </si>
  <si>
    <t xml:space="preserve">SAŽETAK IZVRŠENJA PO RAČUNU PRIHODA I RASHODA I RAČUNU FINANCIRANJA </t>
  </si>
  <si>
    <t xml:space="preserve">NAZIV </t>
  </si>
  <si>
    <t>IZVRŠENJE 2021</t>
  </si>
  <si>
    <t xml:space="preserve">IZVORNI PLAN 2022. </t>
  </si>
  <si>
    <t>IZVRŠENJE 2022.</t>
  </si>
  <si>
    <t xml:space="preserve">PRIHODI UKUPNO </t>
  </si>
  <si>
    <t xml:space="preserve">6 PRIHODI POSLOVANJA </t>
  </si>
  <si>
    <t>7 PRIHODI OD PRODAJE NEFIN. IMOVINE</t>
  </si>
  <si>
    <t xml:space="preserve">RASHODI UKUPNO </t>
  </si>
  <si>
    <t xml:space="preserve">3 RASHODI POSLOVANJA </t>
  </si>
  <si>
    <t xml:space="preserve">4 RASHODI ZA NEFIN. IMOVINU </t>
  </si>
  <si>
    <t>RAZLIKA - VIŠAK/MANJAK</t>
  </si>
  <si>
    <t>OPĆI DIO</t>
  </si>
  <si>
    <t xml:space="preserve">UKUPAN DONOS VIŠKA OD PRETHODNIH GODINA </t>
  </si>
  <si>
    <t xml:space="preserve">IZVRŠENJE PRIHODA PO EKONOMSKOJ KLASIFIKACIJI </t>
  </si>
  <si>
    <t xml:space="preserve">KONTO </t>
  </si>
  <si>
    <t>PRIHODI POSLOVANJA</t>
  </si>
  <si>
    <t>IZVRŠENJE 2021.</t>
  </si>
  <si>
    <t xml:space="preserve">IZVRŠENJE 2022. </t>
  </si>
  <si>
    <t>INDEKS 5/3*100</t>
  </si>
  <si>
    <t>UK. PRIHODI I PREN.REZ.</t>
  </si>
  <si>
    <t>POMOĆI OD PROR. KOJI NIJE NADLEŽAN</t>
  </si>
  <si>
    <t>PRIHODI OD UPRAVNIH I ADMIN. PRISTOJBI</t>
  </si>
  <si>
    <t>PRIHODI PO POSEBNIM PROPISIMA</t>
  </si>
  <si>
    <t>POMOĆI TEMELJEM PRIJENOSA EU SREDSTAVA</t>
  </si>
  <si>
    <t xml:space="preserve">SVEUKUPNO PRIHODI </t>
  </si>
  <si>
    <t>PRIHODI OD IMOVINE</t>
  </si>
  <si>
    <t>POMOĆI IZVANPROR. KORISNIKA</t>
  </si>
  <si>
    <t>INDEKS 5/4*100</t>
  </si>
  <si>
    <t>IZVRŠENJE RASHODA PO EKONOMSKOJ KLASIFIKACIJI</t>
  </si>
  <si>
    <t xml:space="preserve">UKUPNI RASHODI </t>
  </si>
  <si>
    <t>TEKUĆI PLAN 2022.</t>
  </si>
  <si>
    <t>IZVRŠENJE PLANA 2022</t>
  </si>
  <si>
    <t>INDEKS 4/3*100</t>
  </si>
  <si>
    <t>VRSTA PRIHODA/RASHODA</t>
  </si>
  <si>
    <t>RASHODI POSLOVANJA</t>
  </si>
  <si>
    <t>IZVOR: 31</t>
  </si>
  <si>
    <t>VLASTITI PRIHODI</t>
  </si>
  <si>
    <t>IZVOR: 43</t>
  </si>
  <si>
    <t>OSTALI PRIHODI ZA POSEBNE NAMJENE</t>
  </si>
  <si>
    <t>IZVOR: 44</t>
  </si>
  <si>
    <t>DECENTRALIZIRANA SREDSTVA</t>
  </si>
  <si>
    <t>IZVOR: 51</t>
  </si>
  <si>
    <t xml:space="preserve">POMOĆI EU </t>
  </si>
  <si>
    <t>IZVOR: 52</t>
  </si>
  <si>
    <t>OSTALE POMOĆI I DONACIJE</t>
  </si>
  <si>
    <t>IZVOR: 61</t>
  </si>
  <si>
    <t>DONACIJE</t>
  </si>
  <si>
    <t>Rashodi za zaposlene</t>
  </si>
  <si>
    <t>Plaće (bruto)</t>
  </si>
  <si>
    <t>Plaće za zaposlene</t>
  </si>
  <si>
    <t xml:space="preserve">Plaće u naravi </t>
  </si>
  <si>
    <t>Plaće za prekovremeni rad</t>
  </si>
  <si>
    <t>Ostali rashodi za zaposlene</t>
  </si>
  <si>
    <t>Doprinosi na plaće</t>
  </si>
  <si>
    <t>Doprinosi za obvezno zdravstveno osiguranje</t>
  </si>
  <si>
    <t>Materijalni rashodi</t>
  </si>
  <si>
    <t xml:space="preserve">Naknade troškova zaposlenima </t>
  </si>
  <si>
    <t>Službena putovanja</t>
  </si>
  <si>
    <t>Naknade za prijevoz, rad na terenu i odvojeni ž.</t>
  </si>
  <si>
    <t>Stručno usavršavanje zaposlenika</t>
  </si>
  <si>
    <t xml:space="preserve">Rashodi za materijal i energiju </t>
  </si>
  <si>
    <t>Uredski materijal i ostali mat. Rashodi</t>
  </si>
  <si>
    <t>Materijal i sirovine</t>
  </si>
  <si>
    <t xml:space="preserve">Energija </t>
  </si>
  <si>
    <t xml:space="preserve">Materijal i dijelovi za tek. I inv. održavanje </t>
  </si>
  <si>
    <t xml:space="preserve">Sitni inventar i auto gume </t>
  </si>
  <si>
    <t>Rashodi za usluge</t>
  </si>
  <si>
    <t xml:space="preserve">Usluge telefona, pošte i prijevoza </t>
  </si>
  <si>
    <t>Usluge tekućeg i inv. održavanja</t>
  </si>
  <si>
    <t xml:space="preserve">Usluge promidžbe i informiranja </t>
  </si>
  <si>
    <t>Komunalne usluge</t>
  </si>
  <si>
    <t xml:space="preserve">Zdravstvene i veterinarske usluge </t>
  </si>
  <si>
    <t>Intelektualne i osobne usluge</t>
  </si>
  <si>
    <t xml:space="preserve">Računalne usluge </t>
  </si>
  <si>
    <t xml:space="preserve">Ostale usluge </t>
  </si>
  <si>
    <t>Naknade troškova osobama izvan radnog odnosa</t>
  </si>
  <si>
    <t xml:space="preserve">Ostali nespomenuti rashodi poslovanja </t>
  </si>
  <si>
    <t>Premije osiguranja</t>
  </si>
  <si>
    <t>Reprezentacija</t>
  </si>
  <si>
    <t>Članarine i norme</t>
  </si>
  <si>
    <t xml:space="preserve">Pristojbe i naknade </t>
  </si>
  <si>
    <t xml:space="preserve">Troškovi sudskih postupaka </t>
  </si>
  <si>
    <t xml:space="preserve">Financijski rashodi </t>
  </si>
  <si>
    <t xml:space="preserve">Kamate za primljene kredite i zajmove </t>
  </si>
  <si>
    <t xml:space="preserve">Ostali financijski rashodi </t>
  </si>
  <si>
    <t xml:space="preserve">Bankarske usluge i usluge platnog prometa </t>
  </si>
  <si>
    <t>Negativne tečajne razlike i razlike zbog primjene valutne klauzule</t>
  </si>
  <si>
    <t xml:space="preserve">Zatezne kamate </t>
  </si>
  <si>
    <t xml:space="preserve">Naknade građanima i kućanstvima na temelju osiguranja </t>
  </si>
  <si>
    <t xml:space="preserve">Naknade građanima i kućanstvima u novcu </t>
  </si>
  <si>
    <t xml:space="preserve">Ostale naknade građanima i kuć. Iz pror. </t>
  </si>
  <si>
    <t>Nakande građanima i kućanstvima u naravi</t>
  </si>
  <si>
    <t>RASHODI ZA NABAVU NEFINANCIJSKE IMOVINE</t>
  </si>
  <si>
    <t>Rashodi za nabavu proiz. Dugotrajneimovine</t>
  </si>
  <si>
    <t>Postrojenja i oprema</t>
  </si>
  <si>
    <t>Uredska oprema i namještaj</t>
  </si>
  <si>
    <t xml:space="preserve">Komunikacijska oprema </t>
  </si>
  <si>
    <t>Oprema za održavanje i zaštitu</t>
  </si>
  <si>
    <t>Knjige, umjetnička djela i ostale izl. Vrijednosti</t>
  </si>
  <si>
    <t xml:space="preserve">Knjige </t>
  </si>
  <si>
    <t xml:space="preserve">Nematerijalna proizvedena imovina </t>
  </si>
  <si>
    <t xml:space="preserve">Ulaganja u računalne programe </t>
  </si>
  <si>
    <t>Doprinosi za mirovinsko</t>
  </si>
  <si>
    <t>Doprinosi za mir. Osiguranje</t>
  </si>
  <si>
    <t>Doprinosi za obavezno zdravstveno osig.</t>
  </si>
  <si>
    <t>RASHODI 3+4</t>
  </si>
  <si>
    <t xml:space="preserve">BR. OZNAKA I NAZIV </t>
  </si>
  <si>
    <t>IZVORA FINANCIRANJA</t>
  </si>
  <si>
    <t>IZVORNI PLAN</t>
  </si>
  <si>
    <t>2022.</t>
  </si>
  <si>
    <t xml:space="preserve">IZVRŠENJE </t>
  </si>
  <si>
    <t xml:space="preserve">INDEKS </t>
  </si>
  <si>
    <t xml:space="preserve">          IZVRŠENJE PRIHODA I RASHODA PREMA IZVORIMA FINANCIRANJA </t>
  </si>
  <si>
    <t xml:space="preserve">PRIHODI </t>
  </si>
  <si>
    <t xml:space="preserve">RASHODI </t>
  </si>
  <si>
    <t>RAZLIKA</t>
  </si>
  <si>
    <t>IZVOR     31</t>
  </si>
  <si>
    <t>IZVOR     43</t>
  </si>
  <si>
    <t>IZVOR     44</t>
  </si>
  <si>
    <t>IZVOR     51</t>
  </si>
  <si>
    <t>IZVOR     52</t>
  </si>
  <si>
    <t>IZVOR     61</t>
  </si>
  <si>
    <t>2021.</t>
  </si>
  <si>
    <t>4/2</t>
  </si>
  <si>
    <t>4/3</t>
  </si>
  <si>
    <t xml:space="preserve">UKUPNO PRIHODI </t>
  </si>
  <si>
    <t xml:space="preserve">UKUPNO RASHODI </t>
  </si>
  <si>
    <t>PRENESENI VIŠAK PRIHODA</t>
  </si>
  <si>
    <t xml:space="preserve">PRIHODI ZA POSEBNE NAMJENE </t>
  </si>
  <si>
    <t xml:space="preserve">OSTALE POMOĆI I DONACIJE </t>
  </si>
  <si>
    <t>IZVOR     71</t>
  </si>
  <si>
    <t>PRIHODI OD PRODAJE PROIZVODNE DUGOTRAJNE IMOVINE</t>
  </si>
  <si>
    <t>VIŠAK PRIHODA (preneseni)</t>
  </si>
  <si>
    <t>Rashodi za nabavu proiz. Dugotrajne imovine</t>
  </si>
  <si>
    <t>Doprinosi za mirovinsko osiguranje</t>
  </si>
  <si>
    <t>POMOĆI OD INO. I SUBJ. OPĆEG PRORAČUNA</t>
  </si>
  <si>
    <t>PRIHODI OD FINANCIJSKE IMOVINE</t>
  </si>
  <si>
    <t>PRIHODI OD PRODAJE PROIZVODA I USLUGA</t>
  </si>
  <si>
    <t>DONACIJE OD PRAVNIH I FIZ. OSOBA IZVAN PROR.</t>
  </si>
  <si>
    <t>PRIHODI IZ NADLEŽNOG PRORAČUNA I OD HZZO-A</t>
  </si>
  <si>
    <t xml:space="preserve">PRIHODI IZ NADL. PRORA. ZA FINAN. REDOVNE DJEL. </t>
  </si>
  <si>
    <t>PRIHODI OD PRODAJE NEFINANCIJSKE IMOVINE</t>
  </si>
  <si>
    <t>PRIHODI OD PRODAJE PROIZVEDENE DUGOTRAJNE IMOVINE</t>
  </si>
  <si>
    <t>PRIHODI OD PRODAJE GRAĐEVINSKIH OBJEKATA</t>
  </si>
  <si>
    <t>Plaće za redovan rad</t>
  </si>
  <si>
    <t>Naknade za prijevoz, rad na terenu i odvojeni život</t>
  </si>
  <si>
    <t>Uredski materijal i ostali materijalni rashodi</t>
  </si>
  <si>
    <t xml:space="preserve">Materijal i dijelovi za tekuće i investicijsko održavanje </t>
  </si>
  <si>
    <t>Usluge tekućeg i investicijskog održavanja</t>
  </si>
  <si>
    <t>Kamate za primlj. kredite i zajmove od kred. i ostalih fin. inst.</t>
  </si>
  <si>
    <t>Neg. tečajne razlike i razlike zbog primjene valutne klauzule</t>
  </si>
  <si>
    <t>Ostale naknade građanima i kućanstvima iz proračuna</t>
  </si>
  <si>
    <t>Rashodi za nabavu proiz. dugotrajne imovine</t>
  </si>
  <si>
    <t>Knjige, umjetnička djela i ostale izložbene vrijednosti</t>
  </si>
  <si>
    <t>POVRAT PO JAMSTVU</t>
  </si>
  <si>
    <t xml:space="preserve">Rashodi za dodatna ulaganja u nefinancijsku imovinu </t>
  </si>
  <si>
    <t>Dodatna ulaganja na građevinskim objektima</t>
  </si>
  <si>
    <t>U Varaždinu, 16.03.2023.</t>
  </si>
  <si>
    <t xml:space="preserve">Ravnateljica: </t>
  </si>
  <si>
    <t xml:space="preserve">Zdravka Grđan, prof. </t>
  </si>
  <si>
    <t>Predsjednica Školskog odbora:</t>
  </si>
  <si>
    <t>DRUGE GIMNAZIJE VARAŽDIN ZA RAZDOBLJE 01.01. - 31.12.2022. GODINE</t>
  </si>
  <si>
    <t>Varaždin, 16.03.2023.</t>
  </si>
  <si>
    <t>URBROJ: 2186-145-03-23-1</t>
  </si>
  <si>
    <t>KLASA: 400-04/23-01/3</t>
  </si>
  <si>
    <t>Dodatna uluganja u građevinske objekte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</si>
</sst>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1" xfId="0" applyBorder="1"/>
    <xf numFmtId="0" fontId="2" fillId="2" borderId="1" xfId="0" applyFont="1" applyFill="1" applyBorder="1"/>
    <xf numFmtId="0" fontId="0" fillId="3" borderId="1" xfId="0" applyFill="1" applyBorder="1"/>
    <xf numFmtId="164" fontId="0" fillId="0" borderId="1" xfId="0" applyNumberFormat="1" applyBorder="1"/>
    <xf numFmtId="164" fontId="2" fillId="2" borderId="1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4" fontId="0" fillId="3" borderId="1" xfId="0" applyNumberFormat="1" applyFill="1" applyBorder="1"/>
    <xf numFmtId="2" fontId="0" fillId="4" borderId="1" xfId="0" applyNumberFormat="1" applyFill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0" borderId="1" xfId="0" applyNumberFormat="1" applyFont="1" applyBorder="1"/>
    <xf numFmtId="164" fontId="2" fillId="3" borderId="1" xfId="0" applyNumberFormat="1" applyFont="1" applyFill="1" applyBorder="1"/>
    <xf numFmtId="2" fontId="0" fillId="3" borderId="1" xfId="0" applyNumberForma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/>
    <xf numFmtId="2" fontId="0" fillId="0" borderId="1" xfId="0" applyNumberFormat="1" applyFont="1" applyBorder="1"/>
    <xf numFmtId="0" fontId="0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/>
    <xf numFmtId="2" fontId="0" fillId="6" borderId="1" xfId="0" applyNumberFormat="1" applyFill="1" applyBorder="1"/>
    <xf numFmtId="2" fontId="2" fillId="3" borderId="1" xfId="0" applyNumberFormat="1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2" fillId="3" borderId="1" xfId="0" applyFont="1" applyFill="1" applyBorder="1"/>
    <xf numFmtId="0" fontId="0" fillId="6" borderId="0" xfId="0" applyFill="1" applyBorder="1"/>
    <xf numFmtId="0" fontId="0" fillId="0" borderId="0" xfId="0" applyBorder="1"/>
    <xf numFmtId="0" fontId="0" fillId="6" borderId="1" xfId="0" applyFill="1" applyBorder="1"/>
    <xf numFmtId="164" fontId="0" fillId="6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5" fillId="0" borderId="1" xfId="0" applyNumberFormat="1" applyFont="1" applyBorder="1"/>
    <xf numFmtId="164" fontId="5" fillId="6" borderId="1" xfId="0" applyNumberFormat="1" applyFont="1" applyFill="1" applyBorder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164" fontId="0" fillId="8" borderId="1" xfId="0" applyNumberFormat="1" applyFill="1" applyBorder="1"/>
    <xf numFmtId="2" fontId="0" fillId="8" borderId="1" xfId="0" applyNumberFormat="1" applyFill="1" applyBorder="1"/>
    <xf numFmtId="0" fontId="2" fillId="3" borderId="10" xfId="0" applyFont="1" applyFill="1" applyBorder="1" applyAlignment="1">
      <alignment horizontal="center"/>
    </xf>
    <xf numFmtId="0" fontId="0" fillId="2" borderId="1" xfId="0" applyFill="1" applyBorder="1"/>
    <xf numFmtId="164" fontId="0" fillId="2" borderId="9" xfId="0" applyNumberFormat="1" applyFill="1" applyBorder="1"/>
    <xf numFmtId="164" fontId="0" fillId="2" borderId="1" xfId="0" applyNumberFormat="1" applyFill="1" applyBorder="1"/>
    <xf numFmtId="2" fontId="5" fillId="4" borderId="1" xfId="0" applyNumberFormat="1" applyFont="1" applyFill="1" applyBorder="1"/>
    <xf numFmtId="0" fontId="0" fillId="8" borderId="1" xfId="0" applyFill="1" applyBorder="1"/>
    <xf numFmtId="0" fontId="0" fillId="0" borderId="1" xfId="0" applyFont="1" applyFill="1" applyBorder="1" applyAlignment="1">
      <alignment horizontal="center"/>
    </xf>
    <xf numFmtId="164" fontId="2" fillId="8" borderId="1" xfId="0" applyNumberFormat="1" applyFont="1" applyFill="1" applyBorder="1"/>
    <xf numFmtId="0" fontId="2" fillId="2" borderId="17" xfId="0" applyFont="1" applyFill="1" applyBorder="1"/>
    <xf numFmtId="0" fontId="2" fillId="2" borderId="19" xfId="0" applyFont="1" applyFill="1" applyBorder="1"/>
    <xf numFmtId="164" fontId="2" fillId="2" borderId="20" xfId="0" applyNumberFormat="1" applyFont="1" applyFill="1" applyBorder="1"/>
    <xf numFmtId="0" fontId="0" fillId="0" borderId="19" xfId="0" applyBorder="1"/>
    <xf numFmtId="164" fontId="0" fillId="0" borderId="20" xfId="0" applyNumberFormat="1" applyBorder="1"/>
    <xf numFmtId="0" fontId="2" fillId="2" borderId="21" xfId="0" applyFont="1" applyFill="1" applyBorder="1"/>
    <xf numFmtId="164" fontId="2" fillId="2" borderId="22" xfId="0" applyNumberFormat="1" applyFont="1" applyFill="1" applyBorder="1"/>
    <xf numFmtId="164" fontId="2" fillId="2" borderId="23" xfId="0" applyNumberFormat="1" applyFont="1" applyFill="1" applyBorder="1"/>
    <xf numFmtId="0" fontId="2" fillId="6" borderId="15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0" fillId="6" borderId="16" xfId="0" applyFill="1" applyBorder="1"/>
    <xf numFmtId="0" fontId="0" fillId="6" borderId="24" xfId="0" applyFill="1" applyBorder="1"/>
    <xf numFmtId="0" fontId="0" fillId="6" borderId="25" xfId="0" applyFill="1" applyBorder="1"/>
    <xf numFmtId="0" fontId="0" fillId="6" borderId="26" xfId="0" applyFill="1" applyBorder="1"/>
    <xf numFmtId="164" fontId="2" fillId="2" borderId="10" xfId="0" applyNumberFormat="1" applyFont="1" applyFill="1" applyBorder="1"/>
    <xf numFmtId="164" fontId="2" fillId="2" borderId="18" xfId="0" applyNumberFormat="1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2" fillId="3" borderId="30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left"/>
    </xf>
    <xf numFmtId="0" fontId="0" fillId="3" borderId="32" xfId="0" applyFill="1" applyBorder="1"/>
    <xf numFmtId="0" fontId="2" fillId="0" borderId="0" xfId="0" applyFont="1" applyBorder="1" applyAlignment="1">
      <alignment horizontal="center" vertical="center"/>
    </xf>
    <xf numFmtId="2" fontId="2" fillId="6" borderId="1" xfId="0" applyNumberFormat="1" applyFont="1" applyFill="1" applyBorder="1"/>
    <xf numFmtId="0" fontId="3" fillId="2" borderId="1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12" xfId="0" applyNumberForma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9" fontId="0" fillId="0" borderId="1" xfId="1" applyFont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9" fontId="3" fillId="2" borderId="2" xfId="1" applyFont="1" applyFill="1" applyBorder="1" applyAlignment="1">
      <alignment vertical="center"/>
    </xf>
    <xf numFmtId="9" fontId="3" fillId="2" borderId="9" xfId="1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164" fontId="2" fillId="7" borderId="1" xfId="0" applyNumberFormat="1" applyFont="1" applyFill="1" applyBorder="1" applyAlignment="1">
      <alignment vertical="center"/>
    </xf>
    <xf numFmtId="9" fontId="2" fillId="7" borderId="1" xfId="1" applyFont="1" applyFill="1" applyBorder="1" applyAlignment="1">
      <alignment vertical="center"/>
    </xf>
    <xf numFmtId="0" fontId="1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1" fillId="0" borderId="0" xfId="0" applyNumberFormat="1" applyFont="1"/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/>
    <xf numFmtId="164" fontId="6" fillId="3" borderId="1" xfId="0" applyNumberFormat="1" applyFont="1" applyFill="1" applyBorder="1"/>
    <xf numFmtId="2" fontId="1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/>
    <xf numFmtId="164" fontId="1" fillId="6" borderId="1" xfId="0" applyNumberFormat="1" applyFont="1" applyFill="1" applyBorder="1"/>
    <xf numFmtId="164" fontId="1" fillId="3" borderId="1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/>
    <xf numFmtId="2" fontId="1" fillId="6" borderId="1" xfId="0" applyNumberFormat="1" applyFont="1" applyFill="1" applyBorder="1"/>
    <xf numFmtId="0" fontId="6" fillId="3" borderId="11" xfId="0" applyFont="1" applyFill="1" applyBorder="1" applyAlignment="1">
      <alignment horizontal="center"/>
    </xf>
    <xf numFmtId="0" fontId="1" fillId="3" borderId="11" xfId="0" applyFont="1" applyFill="1" applyBorder="1"/>
    <xf numFmtId="164" fontId="1" fillId="3" borderId="11" xfId="0" applyNumberFormat="1" applyFont="1" applyFill="1" applyBorder="1"/>
    <xf numFmtId="164" fontId="6" fillId="3" borderId="11" xfId="0" applyNumberFormat="1" applyFont="1" applyFill="1" applyBorder="1"/>
    <xf numFmtId="2" fontId="1" fillId="3" borderId="11" xfId="0" applyNumberFormat="1" applyFont="1" applyFill="1" applyBorder="1"/>
    <xf numFmtId="0" fontId="1" fillId="0" borderId="0" xfId="0" applyFont="1" applyBorder="1"/>
    <xf numFmtId="0" fontId="1" fillId="6" borderId="0" xfId="0" applyFont="1" applyFill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411480</xdr:colOff>
      <xdr:row>0</xdr:row>
      <xdr:rowOff>60960</xdr:rowOff>
    </xdr:from>
    <xdr:ext cx="520065" cy="624205"/>
    <xdr:pic>
      <xdr:nvPicPr>
        <xdr:cNvPr id="6" name="Slika 5" descr="grb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" y="60960"/>
          <a:ext cx="520065" cy="6242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tabSelected="1" workbookViewId="0">
      <selection activeCell="C58" sqref="C58"/>
    </sheetView>
  </sheetViews>
  <sheetFormatPr defaultRowHeight="15" x14ac:dyDescent="0.25"/>
  <cols>
    <col min="2" max="2" width="44.28515625" customWidth="1"/>
    <col min="3" max="3" width="53.85546875" customWidth="1"/>
    <col min="4" max="4" width="21.7109375" customWidth="1"/>
    <col min="5" max="5" width="20.85546875" customWidth="1"/>
    <col min="6" max="6" width="16.42578125" customWidth="1"/>
    <col min="7" max="7" width="15.28515625" customWidth="1"/>
    <col min="8" max="8" width="22" customWidth="1"/>
  </cols>
  <sheetData>
    <row r="1" spans="1:5" ht="57.75" customHeight="1" x14ac:dyDescent="0.3">
      <c r="B1" s="3"/>
    </row>
    <row r="2" spans="1:5" ht="14.45" x14ac:dyDescent="0.3">
      <c r="B2" s="2" t="s">
        <v>3</v>
      </c>
    </row>
    <row r="3" spans="1:5" x14ac:dyDescent="0.25">
      <c r="B3" s="2" t="s">
        <v>2</v>
      </c>
    </row>
    <row r="4" spans="1:5" x14ac:dyDescent="0.25">
      <c r="B4" s="2" t="s">
        <v>1</v>
      </c>
    </row>
    <row r="5" spans="1:5" x14ac:dyDescent="0.25">
      <c r="B5" s="2" t="s">
        <v>4</v>
      </c>
    </row>
    <row r="6" spans="1:5" ht="14.45" x14ac:dyDescent="0.3">
      <c r="B6" s="1" t="s">
        <v>172</v>
      </c>
    </row>
    <row r="7" spans="1:5" ht="14.45" x14ac:dyDescent="0.3">
      <c r="B7" s="1" t="s">
        <v>171</v>
      </c>
    </row>
    <row r="8" spans="1:5" ht="14.45" x14ac:dyDescent="0.3">
      <c r="B8" s="1"/>
    </row>
    <row r="9" spans="1:5" x14ac:dyDescent="0.25">
      <c r="B9" s="1" t="s">
        <v>170</v>
      </c>
    </row>
    <row r="10" spans="1:5" x14ac:dyDescent="0.25">
      <c r="B10" s="157" t="s">
        <v>0</v>
      </c>
      <c r="C10" s="157"/>
      <c r="D10" s="157"/>
      <c r="E10" s="157"/>
    </row>
    <row r="11" spans="1:5" x14ac:dyDescent="0.25">
      <c r="B11" s="157" t="s">
        <v>169</v>
      </c>
      <c r="C11" s="157"/>
      <c r="D11" s="157"/>
      <c r="E11" s="157"/>
    </row>
    <row r="12" spans="1:5" ht="14.45" x14ac:dyDescent="0.3">
      <c r="A12" s="44"/>
      <c r="B12" s="88"/>
      <c r="C12" s="88"/>
      <c r="D12" s="88"/>
      <c r="E12" s="88"/>
    </row>
    <row r="13" spans="1:5" thickBot="1" x14ac:dyDescent="0.35">
      <c r="A13" s="44"/>
      <c r="B13" s="72"/>
      <c r="C13" s="72"/>
      <c r="D13" s="72"/>
      <c r="E13" s="43"/>
    </row>
    <row r="14" spans="1:5" x14ac:dyDescent="0.25">
      <c r="B14" s="85"/>
      <c r="C14" s="86" t="s">
        <v>19</v>
      </c>
      <c r="D14" s="86"/>
      <c r="E14" s="87"/>
    </row>
    <row r="15" spans="1:5" x14ac:dyDescent="0.25">
      <c r="B15" s="71" t="s">
        <v>7</v>
      </c>
      <c r="C15" s="72"/>
      <c r="D15" s="72"/>
      <c r="E15" s="73"/>
    </row>
    <row r="16" spans="1:5" thickBot="1" x14ac:dyDescent="0.35">
      <c r="B16" s="74"/>
      <c r="C16" s="75"/>
      <c r="D16" s="75"/>
      <c r="E16" s="76"/>
    </row>
    <row r="17" spans="2:8" x14ac:dyDescent="0.25">
      <c r="B17" s="79" t="s">
        <v>8</v>
      </c>
      <c r="C17" s="80" t="s">
        <v>9</v>
      </c>
      <c r="D17" s="80" t="s">
        <v>10</v>
      </c>
      <c r="E17" s="81" t="s">
        <v>11</v>
      </c>
    </row>
    <row r="18" spans="2:8" thickBot="1" x14ac:dyDescent="0.35">
      <c r="B18" s="82">
        <v>1</v>
      </c>
      <c r="C18" s="83">
        <v>2</v>
      </c>
      <c r="D18" s="83">
        <v>3</v>
      </c>
      <c r="E18" s="84">
        <v>4</v>
      </c>
    </row>
    <row r="19" spans="2:8" ht="14.45" x14ac:dyDescent="0.3">
      <c r="B19" s="63" t="s">
        <v>12</v>
      </c>
      <c r="C19" s="77">
        <f>C20+C21</f>
        <v>10853822.140000001</v>
      </c>
      <c r="D19" s="77">
        <f>SUM(D20:D21)</f>
        <v>9942680</v>
      </c>
      <c r="E19" s="78">
        <f>SUM(E20:E21)</f>
        <v>10993930.859999999</v>
      </c>
    </row>
    <row r="20" spans="2:8" ht="14.45" x14ac:dyDescent="0.3">
      <c r="B20" s="66" t="s">
        <v>13</v>
      </c>
      <c r="C20" s="8">
        <v>10850435.43</v>
      </c>
      <c r="D20" s="8">
        <v>9937680</v>
      </c>
      <c r="E20" s="67">
        <v>10991127.869999999</v>
      </c>
    </row>
    <row r="21" spans="2:8" ht="14.45" x14ac:dyDescent="0.3">
      <c r="B21" s="66" t="s">
        <v>14</v>
      </c>
      <c r="C21" s="8">
        <v>3386.71</v>
      </c>
      <c r="D21" s="8">
        <v>5000</v>
      </c>
      <c r="E21" s="67">
        <v>2802.99</v>
      </c>
    </row>
    <row r="22" spans="2:8" ht="14.45" x14ac:dyDescent="0.3">
      <c r="B22" s="64" t="s">
        <v>15</v>
      </c>
      <c r="C22" s="9">
        <f>SUM(C23:C24)</f>
        <v>10550101.4</v>
      </c>
      <c r="D22" s="9">
        <f>SUM(D23:D24)</f>
        <v>10286542</v>
      </c>
      <c r="E22" s="65">
        <f>SUM(E23:E24)</f>
        <v>11116811.189999999</v>
      </c>
    </row>
    <row r="23" spans="2:8" ht="14.45" x14ac:dyDescent="0.3">
      <c r="B23" s="66" t="s">
        <v>16</v>
      </c>
      <c r="C23" s="8">
        <v>10418954.59</v>
      </c>
      <c r="D23" s="8">
        <v>10149542</v>
      </c>
      <c r="E23" s="67">
        <v>11027976</v>
      </c>
    </row>
    <row r="24" spans="2:8" ht="14.45" x14ac:dyDescent="0.3">
      <c r="B24" s="66" t="s">
        <v>17</v>
      </c>
      <c r="C24" s="8">
        <v>131146.81</v>
      </c>
      <c r="D24" s="8">
        <v>137000</v>
      </c>
      <c r="E24" s="67">
        <v>88835.19</v>
      </c>
    </row>
    <row r="25" spans="2:8" x14ac:dyDescent="0.25">
      <c r="B25" s="64" t="s">
        <v>18</v>
      </c>
      <c r="C25" s="9">
        <f>SUM(C19-C22)</f>
        <v>303720.74000000022</v>
      </c>
      <c r="D25" s="9">
        <v>-343862</v>
      </c>
      <c r="E25" s="65">
        <f>SUM(E19-E22)</f>
        <v>-122880.33000000007</v>
      </c>
    </row>
    <row r="26" spans="2:8" ht="14.45" x14ac:dyDescent="0.3">
      <c r="B26" s="66" t="s">
        <v>162</v>
      </c>
      <c r="C26" s="40"/>
      <c r="D26" s="5"/>
      <c r="E26" s="67">
        <v>29233.31</v>
      </c>
    </row>
    <row r="27" spans="2:8" ht="15.75" thickBot="1" x14ac:dyDescent="0.3">
      <c r="B27" s="68" t="s">
        <v>20</v>
      </c>
      <c r="C27" s="69">
        <v>303720.74</v>
      </c>
      <c r="D27" s="69">
        <v>343862</v>
      </c>
      <c r="E27" s="70">
        <f>SUM(D27+E25-E26)</f>
        <v>191748.35999999993</v>
      </c>
    </row>
    <row r="30" spans="2:8" x14ac:dyDescent="0.25">
      <c r="B30" s="17"/>
      <c r="C30" s="18" t="s">
        <v>6</v>
      </c>
      <c r="D30" s="18"/>
      <c r="E30" s="18"/>
      <c r="F30" s="19"/>
      <c r="G30" s="10"/>
      <c r="H30" s="11"/>
    </row>
    <row r="31" spans="2:8" x14ac:dyDescent="0.25">
      <c r="B31" s="20"/>
      <c r="C31" s="21" t="s">
        <v>21</v>
      </c>
      <c r="D31" s="21"/>
      <c r="E31" s="21"/>
      <c r="F31" s="22"/>
      <c r="G31" s="12"/>
      <c r="H31" s="13"/>
    </row>
    <row r="32" spans="2:8" x14ac:dyDescent="0.25">
      <c r="B32" s="14" t="s">
        <v>22</v>
      </c>
      <c r="C32" s="14" t="s">
        <v>23</v>
      </c>
      <c r="D32" s="15" t="s">
        <v>24</v>
      </c>
      <c r="E32" s="14" t="s">
        <v>10</v>
      </c>
      <c r="F32" s="14" t="s">
        <v>25</v>
      </c>
      <c r="G32" s="14" t="s">
        <v>26</v>
      </c>
      <c r="H32" s="14" t="s">
        <v>35</v>
      </c>
    </row>
    <row r="33" spans="2:8" ht="14.45" x14ac:dyDescent="0.3">
      <c r="B33" s="14">
        <v>1</v>
      </c>
      <c r="C33" s="14">
        <v>2</v>
      </c>
      <c r="D33" s="15">
        <v>3</v>
      </c>
      <c r="E33" s="14">
        <v>4</v>
      </c>
      <c r="F33" s="14">
        <v>5</v>
      </c>
      <c r="G33" s="14">
        <v>6</v>
      </c>
      <c r="H33" s="14">
        <v>7</v>
      </c>
    </row>
    <row r="34" spans="2:8" ht="14.45" x14ac:dyDescent="0.3">
      <c r="B34" s="56"/>
      <c r="C34" s="56" t="s">
        <v>27</v>
      </c>
      <c r="D34" s="57"/>
      <c r="E34" s="58"/>
      <c r="F34" s="58"/>
      <c r="G34" s="58"/>
      <c r="H34" s="58"/>
    </row>
    <row r="35" spans="2:8" ht="14.45" x14ac:dyDescent="0.3">
      <c r="B35" s="55">
        <v>6</v>
      </c>
      <c r="C35" s="42" t="s">
        <v>23</v>
      </c>
      <c r="D35" s="23">
        <f>SUM(D36+D40+D42+D44+D47)</f>
        <v>10850435.430000002</v>
      </c>
      <c r="E35" s="23">
        <v>9937680</v>
      </c>
      <c r="F35" s="23">
        <f>F36+F40+F42+F44+F47</f>
        <v>10991127.869999999</v>
      </c>
      <c r="G35" s="31">
        <f>F35/D35*100</f>
        <v>101.29665247913464</v>
      </c>
      <c r="H35" s="31">
        <f>F35/E35*100</f>
        <v>110.60054127321466</v>
      </c>
    </row>
    <row r="36" spans="2:8" x14ac:dyDescent="0.25">
      <c r="B36" s="16">
        <v>63</v>
      </c>
      <c r="C36" s="6" t="s">
        <v>143</v>
      </c>
      <c r="D36" s="8">
        <f>SUM(D37+D38+D39)</f>
        <v>9515824.4000000004</v>
      </c>
      <c r="E36" s="8">
        <v>8680000</v>
      </c>
      <c r="F36" s="8">
        <v>9108360.6799999997</v>
      </c>
      <c r="G36" s="24">
        <f t="shared" ref="G36:G52" si="0">F36/D36*100</f>
        <v>95.718040782677733</v>
      </c>
      <c r="H36" s="24">
        <f t="shared" ref="H36:H52" si="1">F36/E36*100</f>
        <v>104.93503087557603</v>
      </c>
    </row>
    <row r="37" spans="2:8" x14ac:dyDescent="0.25">
      <c r="B37" s="16">
        <v>634</v>
      </c>
      <c r="C37" s="6" t="s">
        <v>34</v>
      </c>
      <c r="D37" s="8">
        <v>109149.84</v>
      </c>
      <c r="E37" s="8">
        <v>0</v>
      </c>
      <c r="F37" s="8">
        <v>0</v>
      </c>
      <c r="G37" s="24">
        <f t="shared" si="0"/>
        <v>0</v>
      </c>
      <c r="H37" s="24">
        <v>0</v>
      </c>
    </row>
    <row r="38" spans="2:8" x14ac:dyDescent="0.25">
      <c r="B38" s="16">
        <v>636</v>
      </c>
      <c r="C38" s="6" t="s">
        <v>28</v>
      </c>
      <c r="D38" s="8">
        <v>9374000.0500000007</v>
      </c>
      <c r="E38" s="8">
        <v>8662300</v>
      </c>
      <c r="F38" s="8">
        <v>9087849.4499999993</v>
      </c>
      <c r="G38" s="24">
        <f t="shared" si="0"/>
        <v>96.947401339090007</v>
      </c>
      <c r="H38" s="24">
        <f t="shared" si="1"/>
        <v>104.91266118698266</v>
      </c>
    </row>
    <row r="39" spans="2:8" x14ac:dyDescent="0.25">
      <c r="B39" s="16">
        <v>638</v>
      </c>
      <c r="C39" s="6" t="s">
        <v>31</v>
      </c>
      <c r="D39" s="8">
        <v>32674.51</v>
      </c>
      <c r="E39" s="8">
        <v>17700</v>
      </c>
      <c r="F39" s="8">
        <v>20511.23</v>
      </c>
      <c r="G39" s="24">
        <f t="shared" si="0"/>
        <v>62.774407328526124</v>
      </c>
      <c r="H39" s="24">
        <f t="shared" si="1"/>
        <v>115.88265536723164</v>
      </c>
    </row>
    <row r="40" spans="2:8" ht="14.45" x14ac:dyDescent="0.3">
      <c r="B40" s="16">
        <v>64</v>
      </c>
      <c r="C40" s="6" t="s">
        <v>33</v>
      </c>
      <c r="D40" s="8">
        <v>6403.88</v>
      </c>
      <c r="E40" s="8">
        <v>5000</v>
      </c>
      <c r="F40" s="8">
        <v>5729.36</v>
      </c>
      <c r="G40" s="24">
        <f t="shared" si="0"/>
        <v>89.467010624808708</v>
      </c>
      <c r="H40" s="24">
        <f t="shared" si="1"/>
        <v>114.5872</v>
      </c>
    </row>
    <row r="41" spans="2:8" ht="14.45" x14ac:dyDescent="0.3">
      <c r="B41" s="16">
        <v>641</v>
      </c>
      <c r="C41" s="6" t="s">
        <v>144</v>
      </c>
      <c r="D41" s="8">
        <v>6403.88</v>
      </c>
      <c r="E41" s="8">
        <v>5000</v>
      </c>
      <c r="F41" s="8">
        <v>5729.36</v>
      </c>
      <c r="G41" s="24">
        <f t="shared" si="0"/>
        <v>89.467010624808708</v>
      </c>
      <c r="H41" s="24">
        <f t="shared" si="1"/>
        <v>114.5872</v>
      </c>
    </row>
    <row r="42" spans="2:8" ht="14.45" x14ac:dyDescent="0.3">
      <c r="B42" s="16">
        <v>65</v>
      </c>
      <c r="C42" s="6" t="s">
        <v>29</v>
      </c>
      <c r="D42" s="8">
        <v>112396.13</v>
      </c>
      <c r="E42" s="8">
        <v>0</v>
      </c>
      <c r="F42" s="8">
        <v>415188.9</v>
      </c>
      <c r="G42" s="24">
        <f t="shared" si="0"/>
        <v>369.39786094058576</v>
      </c>
      <c r="H42" s="24">
        <f>E42/F42*100</f>
        <v>0</v>
      </c>
    </row>
    <row r="43" spans="2:8" ht="14.45" x14ac:dyDescent="0.3">
      <c r="B43" s="16">
        <v>652</v>
      </c>
      <c r="C43" s="6" t="s">
        <v>30</v>
      </c>
      <c r="D43" s="8">
        <v>112396.13</v>
      </c>
      <c r="E43" s="8">
        <v>0</v>
      </c>
      <c r="F43" s="8">
        <v>415188.9</v>
      </c>
      <c r="G43" s="24">
        <f t="shared" si="0"/>
        <v>369.39786094058576</v>
      </c>
      <c r="H43" s="24">
        <f>E43/F43*100</f>
        <v>0</v>
      </c>
    </row>
    <row r="44" spans="2:8" ht="14.45" x14ac:dyDescent="0.3">
      <c r="B44" s="16">
        <v>66</v>
      </c>
      <c r="C44" s="6" t="s">
        <v>145</v>
      </c>
      <c r="D44" s="8">
        <v>81375</v>
      </c>
      <c r="E44" s="8">
        <v>80000</v>
      </c>
      <c r="F44" s="8">
        <v>198982.93</v>
      </c>
      <c r="G44" s="24">
        <f t="shared" si="0"/>
        <v>244.52587403993851</v>
      </c>
      <c r="H44" s="24">
        <f t="shared" si="1"/>
        <v>248.72866249999998</v>
      </c>
    </row>
    <row r="45" spans="2:8" ht="14.45" x14ac:dyDescent="0.3">
      <c r="B45" s="16">
        <v>661</v>
      </c>
      <c r="C45" s="6" t="s">
        <v>145</v>
      </c>
      <c r="D45" s="8">
        <v>73565.3</v>
      </c>
      <c r="E45" s="8">
        <v>80000</v>
      </c>
      <c r="F45" s="8">
        <v>184642.94</v>
      </c>
      <c r="G45" s="24">
        <f t="shared" si="0"/>
        <v>250.99189427624165</v>
      </c>
      <c r="H45" s="24">
        <f t="shared" si="1"/>
        <v>230.803675</v>
      </c>
    </row>
    <row r="46" spans="2:8" ht="14.45" x14ac:dyDescent="0.3">
      <c r="B46" s="16">
        <v>663</v>
      </c>
      <c r="C46" s="6" t="s">
        <v>146</v>
      </c>
      <c r="D46" s="8">
        <v>7809.4</v>
      </c>
      <c r="E46" s="8">
        <v>0</v>
      </c>
      <c r="F46" s="8">
        <v>14339.99</v>
      </c>
      <c r="G46" s="24">
        <f t="shared" si="0"/>
        <v>183.6247342945681</v>
      </c>
      <c r="H46" s="24">
        <f>E46/F46*100</f>
        <v>0</v>
      </c>
    </row>
    <row r="47" spans="2:8" x14ac:dyDescent="0.25">
      <c r="B47" s="16">
        <v>67</v>
      </c>
      <c r="C47" s="6" t="s">
        <v>147</v>
      </c>
      <c r="D47" s="8">
        <v>1134436.02</v>
      </c>
      <c r="E47" s="8">
        <v>1172680</v>
      </c>
      <c r="F47" s="8">
        <v>1262866</v>
      </c>
      <c r="G47" s="24">
        <f t="shared" si="0"/>
        <v>111.32104215097118</v>
      </c>
      <c r="H47" s="24">
        <f t="shared" si="1"/>
        <v>107.69058907800935</v>
      </c>
    </row>
    <row r="48" spans="2:8" ht="14.45" x14ac:dyDescent="0.3">
      <c r="B48" s="16">
        <v>671</v>
      </c>
      <c r="C48" s="6" t="s">
        <v>148</v>
      </c>
      <c r="D48" s="8">
        <v>1134436.02</v>
      </c>
      <c r="E48" s="8">
        <v>1172680</v>
      </c>
      <c r="F48" s="8">
        <v>1262866</v>
      </c>
      <c r="G48" s="24">
        <f t="shared" si="0"/>
        <v>111.32104215097118</v>
      </c>
      <c r="H48" s="24">
        <f t="shared" si="1"/>
        <v>107.69058907800935</v>
      </c>
    </row>
    <row r="49" spans="2:8" ht="14.45" x14ac:dyDescent="0.3">
      <c r="B49" s="28">
        <v>7</v>
      </c>
      <c r="C49" s="42" t="s">
        <v>149</v>
      </c>
      <c r="D49" s="23">
        <v>3386.71</v>
      </c>
      <c r="E49" s="23">
        <v>5000</v>
      </c>
      <c r="F49" s="23">
        <v>2802.99</v>
      </c>
      <c r="G49" s="31">
        <f t="shared" si="0"/>
        <v>82.764393762678225</v>
      </c>
      <c r="H49" s="31">
        <f t="shared" si="1"/>
        <v>56.059799999999996</v>
      </c>
    </row>
    <row r="50" spans="2:8" ht="14.45" x14ac:dyDescent="0.3">
      <c r="B50" s="16">
        <v>72</v>
      </c>
      <c r="C50" s="6" t="s">
        <v>150</v>
      </c>
      <c r="D50" s="8">
        <v>3386.71</v>
      </c>
      <c r="E50" s="8">
        <v>5000</v>
      </c>
      <c r="F50" s="8">
        <v>2802.99</v>
      </c>
      <c r="G50" s="24">
        <f t="shared" si="0"/>
        <v>82.764393762678225</v>
      </c>
      <c r="H50" s="24">
        <f t="shared" si="1"/>
        <v>56.059799999999996</v>
      </c>
    </row>
    <row r="51" spans="2:8" x14ac:dyDescent="0.25">
      <c r="B51" s="16">
        <v>721</v>
      </c>
      <c r="C51" s="6" t="s">
        <v>151</v>
      </c>
      <c r="D51" s="8">
        <v>3386.71</v>
      </c>
      <c r="E51" s="8">
        <v>5000</v>
      </c>
      <c r="F51" s="8">
        <v>2802.99</v>
      </c>
      <c r="G51" s="24">
        <f t="shared" si="0"/>
        <v>82.764393762678225</v>
      </c>
      <c r="H51" s="24">
        <f t="shared" si="1"/>
        <v>56.059799999999996</v>
      </c>
    </row>
    <row r="52" spans="2:8" x14ac:dyDescent="0.25">
      <c r="B52" s="47">
        <v>9221</v>
      </c>
      <c r="C52" s="48" t="s">
        <v>140</v>
      </c>
      <c r="D52" s="49">
        <v>39743</v>
      </c>
      <c r="E52" s="49">
        <v>343862</v>
      </c>
      <c r="F52" s="50">
        <v>191748.36</v>
      </c>
      <c r="G52" s="59">
        <f t="shared" si="0"/>
        <v>482.47077472762498</v>
      </c>
      <c r="H52" s="59">
        <f t="shared" si="1"/>
        <v>55.763172435453754</v>
      </c>
    </row>
    <row r="53" spans="2:8" ht="14.45" x14ac:dyDescent="0.3">
      <c r="B53" s="60"/>
      <c r="C53" s="52" t="s">
        <v>32</v>
      </c>
      <c r="D53" s="53">
        <f>SUM(D35+D49)</f>
        <v>10853822.140000002</v>
      </c>
      <c r="E53" s="53">
        <f>E35+E49</f>
        <v>9942680</v>
      </c>
      <c r="F53" s="53">
        <f>F35+F49</f>
        <v>10993930.859999999</v>
      </c>
      <c r="G53" s="54">
        <f>F53/D53*100</f>
        <v>101.29086987231575</v>
      </c>
      <c r="H53" s="54">
        <f>F53/E53*100</f>
        <v>110.57311368765765</v>
      </c>
    </row>
    <row r="56" spans="2:8" x14ac:dyDescent="0.25">
      <c r="B56" s="7" t="s">
        <v>36</v>
      </c>
      <c r="C56" s="7"/>
      <c r="D56" s="7"/>
      <c r="E56" s="7"/>
      <c r="F56" s="7"/>
      <c r="G56" s="7"/>
      <c r="H56" s="7"/>
    </row>
    <row r="57" spans="2:8" x14ac:dyDescent="0.25">
      <c r="B57" s="16" t="s">
        <v>22</v>
      </c>
      <c r="C57" s="16" t="s">
        <v>42</v>
      </c>
      <c r="D57" s="27" t="s">
        <v>24</v>
      </c>
      <c r="E57" s="16" t="s">
        <v>10</v>
      </c>
      <c r="F57" s="16" t="s">
        <v>25</v>
      </c>
      <c r="G57" s="16" t="s">
        <v>26</v>
      </c>
      <c r="H57" s="16" t="s">
        <v>35</v>
      </c>
    </row>
    <row r="58" spans="2:8" ht="14.45" x14ac:dyDescent="0.3">
      <c r="B58" s="16">
        <v>1</v>
      </c>
      <c r="C58" s="16">
        <v>2</v>
      </c>
      <c r="D58" s="27">
        <v>3</v>
      </c>
      <c r="E58" s="16">
        <v>4</v>
      </c>
      <c r="F58" s="16">
        <v>5</v>
      </c>
      <c r="G58" s="16">
        <v>6</v>
      </c>
      <c r="H58" s="16">
        <v>7</v>
      </c>
    </row>
    <row r="59" spans="2:8" ht="14.45" x14ac:dyDescent="0.3">
      <c r="B59" s="52"/>
      <c r="C59" s="52" t="s">
        <v>37</v>
      </c>
      <c r="D59" s="53">
        <f>SUM(D60+D112)</f>
        <v>10550101.4</v>
      </c>
      <c r="E59" s="53">
        <f>SUM(E60+E112)</f>
        <v>10286542</v>
      </c>
      <c r="F59" s="53">
        <f>SUM(F60+F112)</f>
        <v>11116811.189999999</v>
      </c>
      <c r="G59" s="54">
        <f>F59/E59*100</f>
        <v>108.07141204498072</v>
      </c>
      <c r="H59" s="54">
        <f>F59/E59*100</f>
        <v>108.07141204498072</v>
      </c>
    </row>
    <row r="60" spans="2:8" ht="14.45" x14ac:dyDescent="0.3">
      <c r="B60" s="14">
        <v>3</v>
      </c>
      <c r="C60" s="40" t="s">
        <v>42</v>
      </c>
      <c r="D60" s="29">
        <v>10418954.59</v>
      </c>
      <c r="E60" s="29">
        <v>10149542</v>
      </c>
      <c r="F60" s="29">
        <f>F61+F71+F100+F107</f>
        <v>11027976</v>
      </c>
      <c r="G60" s="41">
        <f>F60/D60*100</f>
        <v>105.84532166580831</v>
      </c>
      <c r="H60" s="41">
        <f>F60/E60*100</f>
        <v>108.65491270443532</v>
      </c>
    </row>
    <row r="61" spans="2:8" ht="14.45" x14ac:dyDescent="0.3">
      <c r="B61" s="28">
        <v>31</v>
      </c>
      <c r="C61" s="7" t="s">
        <v>55</v>
      </c>
      <c r="D61" s="23">
        <v>8919219.4000000004</v>
      </c>
      <c r="E61" s="30">
        <v>8699432</v>
      </c>
      <c r="F61" s="23">
        <v>9071063.4100000001</v>
      </c>
      <c r="G61" s="54">
        <f t="shared" ref="G61:G119" si="2">F61/D61*100</f>
        <v>101.70243608986678</v>
      </c>
      <c r="H61" s="54">
        <f t="shared" ref="H61:H111" si="3">F61/E61*100</f>
        <v>104.27190430363729</v>
      </c>
    </row>
    <row r="62" spans="2:8" x14ac:dyDescent="0.25">
      <c r="B62" s="28">
        <v>311</v>
      </c>
      <c r="C62" s="7" t="s">
        <v>56</v>
      </c>
      <c r="D62" s="23">
        <v>7478582.9800000004</v>
      </c>
      <c r="E62" s="30">
        <v>7315600</v>
      </c>
      <c r="F62" s="23">
        <v>7557204.9000000004</v>
      </c>
      <c r="G62" s="54">
        <f t="shared" si="2"/>
        <v>101.05129434560342</v>
      </c>
      <c r="H62" s="54">
        <f t="shared" si="3"/>
        <v>103.30259855650938</v>
      </c>
    </row>
    <row r="63" spans="2:8" x14ac:dyDescent="0.25">
      <c r="B63" s="26">
        <v>3111</v>
      </c>
      <c r="C63" s="5" t="s">
        <v>152</v>
      </c>
      <c r="D63" s="8">
        <v>7389261.1200000001</v>
      </c>
      <c r="E63" s="29"/>
      <c r="F63" s="8">
        <v>7498027.0599999996</v>
      </c>
      <c r="G63" s="25">
        <f t="shared" si="2"/>
        <v>101.47194608816315</v>
      </c>
      <c r="H63" s="25"/>
    </row>
    <row r="64" spans="2:8" x14ac:dyDescent="0.25">
      <c r="B64" s="26">
        <v>3112</v>
      </c>
      <c r="C64" s="5" t="s">
        <v>58</v>
      </c>
      <c r="D64" s="8">
        <v>25645.1</v>
      </c>
      <c r="E64" s="29"/>
      <c r="F64" s="8">
        <v>0</v>
      </c>
      <c r="G64" s="25">
        <f t="shared" si="2"/>
        <v>0</v>
      </c>
      <c r="H64" s="25"/>
    </row>
    <row r="65" spans="2:8" x14ac:dyDescent="0.25">
      <c r="B65" s="26">
        <v>3113</v>
      </c>
      <c r="C65" s="5" t="s">
        <v>59</v>
      </c>
      <c r="D65" s="8">
        <v>63676.76</v>
      </c>
      <c r="E65" s="29"/>
      <c r="F65" s="8">
        <v>59177.84</v>
      </c>
      <c r="G65" s="25">
        <f t="shared" si="2"/>
        <v>92.934753589849734</v>
      </c>
      <c r="H65" s="25"/>
    </row>
    <row r="66" spans="2:8" ht="14.45" x14ac:dyDescent="0.3">
      <c r="B66" s="28">
        <v>312</v>
      </c>
      <c r="C66" s="7" t="s">
        <v>60</v>
      </c>
      <c r="D66" s="23">
        <v>315635.69</v>
      </c>
      <c r="E66" s="30">
        <v>260000</v>
      </c>
      <c r="F66" s="23">
        <v>380823.57</v>
      </c>
      <c r="G66" s="31">
        <f t="shared" si="2"/>
        <v>120.65288624363106</v>
      </c>
      <c r="H66" s="31">
        <f t="shared" si="3"/>
        <v>146.47060384615384</v>
      </c>
    </row>
    <row r="67" spans="2:8" ht="14.45" x14ac:dyDescent="0.3">
      <c r="B67" s="26">
        <v>3121</v>
      </c>
      <c r="C67" s="5" t="s">
        <v>60</v>
      </c>
      <c r="D67" s="8">
        <v>315635.69</v>
      </c>
      <c r="E67" s="29"/>
      <c r="F67" s="8">
        <v>380823.57</v>
      </c>
      <c r="G67" s="25">
        <f t="shared" si="2"/>
        <v>120.65288624363106</v>
      </c>
      <c r="H67" s="25"/>
    </row>
    <row r="68" spans="2:8" x14ac:dyDescent="0.25">
      <c r="B68" s="28">
        <v>313</v>
      </c>
      <c r="C68" s="7" t="s">
        <v>61</v>
      </c>
      <c r="D68" s="23">
        <v>1125000.73</v>
      </c>
      <c r="E68" s="30">
        <v>1123832</v>
      </c>
      <c r="F68" s="23">
        <f>F69+F70</f>
        <v>1133034.9400000002</v>
      </c>
      <c r="G68" s="31">
        <f t="shared" si="2"/>
        <v>100.71415153659503</v>
      </c>
      <c r="H68" s="31">
        <f t="shared" si="3"/>
        <v>100.8188893001801</v>
      </c>
    </row>
    <row r="69" spans="2:8" ht="14.45" x14ac:dyDescent="0.3">
      <c r="B69" s="36">
        <v>3131</v>
      </c>
      <c r="C69" s="45" t="s">
        <v>142</v>
      </c>
      <c r="D69" s="46"/>
      <c r="E69" s="37"/>
      <c r="F69" s="46">
        <v>1482.82</v>
      </c>
      <c r="G69" s="38"/>
      <c r="H69" s="38"/>
    </row>
    <row r="70" spans="2:8" ht="14.45" x14ac:dyDescent="0.3">
      <c r="B70" s="26">
        <v>3132</v>
      </c>
      <c r="C70" s="5" t="s">
        <v>62</v>
      </c>
      <c r="D70" s="8">
        <v>1125000.73</v>
      </c>
      <c r="E70" s="29"/>
      <c r="F70" s="8">
        <v>1131552.1200000001</v>
      </c>
      <c r="G70" s="25">
        <f t="shared" si="2"/>
        <v>100.58234539990032</v>
      </c>
      <c r="H70" s="25"/>
    </row>
    <row r="71" spans="2:8" ht="14.45" x14ac:dyDescent="0.3">
      <c r="B71" s="28">
        <v>32</v>
      </c>
      <c r="C71" s="7" t="s">
        <v>63</v>
      </c>
      <c r="D71" s="23">
        <v>1413235.11</v>
      </c>
      <c r="E71" s="30">
        <v>1404610</v>
      </c>
      <c r="F71" s="23">
        <v>1933815.69</v>
      </c>
      <c r="G71" s="31">
        <f t="shared" si="2"/>
        <v>136.83609162526395</v>
      </c>
      <c r="H71" s="31">
        <f t="shared" si="3"/>
        <v>137.67634361139392</v>
      </c>
    </row>
    <row r="72" spans="2:8" x14ac:dyDescent="0.25">
      <c r="B72" s="28">
        <v>321</v>
      </c>
      <c r="C72" s="7" t="s">
        <v>64</v>
      </c>
      <c r="D72" s="23">
        <v>305421.19</v>
      </c>
      <c r="E72" s="30">
        <v>345000</v>
      </c>
      <c r="F72" s="23">
        <v>445185.7</v>
      </c>
      <c r="G72" s="31">
        <f t="shared" si="2"/>
        <v>145.7612354925341</v>
      </c>
      <c r="H72" s="31">
        <f t="shared" si="3"/>
        <v>129.03933333333333</v>
      </c>
    </row>
    <row r="73" spans="2:8" x14ac:dyDescent="0.25">
      <c r="B73" s="26">
        <v>3211</v>
      </c>
      <c r="C73" s="5" t="s">
        <v>65</v>
      </c>
      <c r="D73" s="8">
        <v>48117.67</v>
      </c>
      <c r="E73" s="29"/>
      <c r="F73" s="8">
        <v>138655.12</v>
      </c>
      <c r="G73" s="25">
        <f t="shared" si="2"/>
        <v>288.15842496114215</v>
      </c>
      <c r="H73" s="25"/>
    </row>
    <row r="74" spans="2:8" x14ac:dyDescent="0.25">
      <c r="B74" s="26">
        <v>3212</v>
      </c>
      <c r="C74" s="5" t="s">
        <v>153</v>
      </c>
      <c r="D74" s="8">
        <v>246948.52</v>
      </c>
      <c r="E74" s="29"/>
      <c r="F74" s="8">
        <v>294965.58</v>
      </c>
      <c r="G74" s="25">
        <f t="shared" si="2"/>
        <v>119.44415783500142</v>
      </c>
      <c r="H74" s="25"/>
    </row>
    <row r="75" spans="2:8" x14ac:dyDescent="0.25">
      <c r="B75" s="26">
        <v>3213</v>
      </c>
      <c r="C75" s="5" t="s">
        <v>67</v>
      </c>
      <c r="D75" s="8">
        <v>10355</v>
      </c>
      <c r="E75" s="29"/>
      <c r="F75" s="8">
        <v>11560</v>
      </c>
      <c r="G75" s="25">
        <f t="shared" si="2"/>
        <v>111.6368903911154</v>
      </c>
      <c r="H75" s="25"/>
    </row>
    <row r="76" spans="2:8" ht="14.45" x14ac:dyDescent="0.3">
      <c r="B76" s="28">
        <v>322</v>
      </c>
      <c r="C76" s="7" t="s">
        <v>68</v>
      </c>
      <c r="D76" s="23">
        <v>300557.09000000003</v>
      </c>
      <c r="E76" s="30">
        <v>380700</v>
      </c>
      <c r="F76" s="23">
        <v>401488.84</v>
      </c>
      <c r="G76" s="31">
        <f t="shared" si="2"/>
        <v>133.58155683500928</v>
      </c>
      <c r="H76" s="31">
        <f t="shared" si="3"/>
        <v>105.46068820593644</v>
      </c>
    </row>
    <row r="77" spans="2:8" ht="14.45" x14ac:dyDescent="0.3">
      <c r="B77" s="26">
        <v>3221</v>
      </c>
      <c r="C77" s="5" t="s">
        <v>154</v>
      </c>
      <c r="D77" s="8">
        <v>125783.4</v>
      </c>
      <c r="E77" s="29"/>
      <c r="F77" s="8">
        <v>142408.72</v>
      </c>
      <c r="G77" s="25">
        <f t="shared" si="2"/>
        <v>113.21741978671271</v>
      </c>
      <c r="H77" s="25"/>
    </row>
    <row r="78" spans="2:8" ht="14.45" x14ac:dyDescent="0.3">
      <c r="B78" s="26">
        <v>3222</v>
      </c>
      <c r="C78" s="5" t="s">
        <v>70</v>
      </c>
      <c r="D78" s="8">
        <v>6495.28</v>
      </c>
      <c r="E78" s="29"/>
      <c r="F78" s="8">
        <v>32459.74</v>
      </c>
      <c r="G78" s="25">
        <f t="shared" si="2"/>
        <v>499.74350605362667</v>
      </c>
      <c r="H78" s="25"/>
    </row>
    <row r="79" spans="2:8" ht="14.45" x14ac:dyDescent="0.3">
      <c r="B79" s="26">
        <v>3223</v>
      </c>
      <c r="C79" s="5" t="s">
        <v>71</v>
      </c>
      <c r="D79" s="8">
        <v>145918.70000000001</v>
      </c>
      <c r="E79" s="29"/>
      <c r="F79" s="8">
        <v>197335.17</v>
      </c>
      <c r="G79" s="25">
        <f t="shared" si="2"/>
        <v>135.23638162894818</v>
      </c>
      <c r="H79" s="25"/>
    </row>
    <row r="80" spans="2:8" x14ac:dyDescent="0.25">
      <c r="B80" s="26">
        <v>3224</v>
      </c>
      <c r="C80" s="5" t="s">
        <v>155</v>
      </c>
      <c r="D80" s="8">
        <v>10078.15</v>
      </c>
      <c r="E80" s="29"/>
      <c r="F80" s="8">
        <v>8321.1299999999992</v>
      </c>
      <c r="G80" s="25">
        <f t="shared" si="2"/>
        <v>82.566046347791996</v>
      </c>
      <c r="H80" s="25"/>
    </row>
    <row r="81" spans="2:8" ht="14.45" x14ac:dyDescent="0.3">
      <c r="B81" s="26">
        <v>3225</v>
      </c>
      <c r="C81" s="5" t="s">
        <v>73</v>
      </c>
      <c r="D81" s="8">
        <v>8076.31</v>
      </c>
      <c r="E81" s="29"/>
      <c r="F81" s="8">
        <v>13324.53</v>
      </c>
      <c r="G81" s="25">
        <f t="shared" si="2"/>
        <v>164.98289441589043</v>
      </c>
      <c r="H81" s="25"/>
    </row>
    <row r="82" spans="2:8" ht="14.45" x14ac:dyDescent="0.3">
      <c r="B82" s="28">
        <v>323</v>
      </c>
      <c r="C82" s="7" t="s">
        <v>74</v>
      </c>
      <c r="D82" s="23">
        <v>576422.07999999996</v>
      </c>
      <c r="E82" s="30">
        <v>512599</v>
      </c>
      <c r="F82" s="23">
        <v>648999.97</v>
      </c>
      <c r="G82" s="31">
        <f t="shared" si="2"/>
        <v>112.59110164551642</v>
      </c>
      <c r="H82" s="31">
        <f t="shared" si="3"/>
        <v>126.60968320265937</v>
      </c>
    </row>
    <row r="83" spans="2:8" x14ac:dyDescent="0.25">
      <c r="B83" s="26">
        <v>3231</v>
      </c>
      <c r="C83" s="5" t="s">
        <v>75</v>
      </c>
      <c r="D83" s="8">
        <v>80749.47</v>
      </c>
      <c r="E83" s="29"/>
      <c r="F83" s="8">
        <v>107751.33</v>
      </c>
      <c r="G83" s="25">
        <f t="shared" si="2"/>
        <v>133.43905538946572</v>
      </c>
      <c r="H83" s="25"/>
    </row>
    <row r="84" spans="2:8" x14ac:dyDescent="0.25">
      <c r="B84" s="26">
        <v>3232</v>
      </c>
      <c r="C84" s="5" t="s">
        <v>156</v>
      </c>
      <c r="D84" s="8">
        <v>118709.83</v>
      </c>
      <c r="E84" s="29"/>
      <c r="F84" s="8">
        <v>57611.48</v>
      </c>
      <c r="G84" s="25">
        <f t="shared" si="2"/>
        <v>48.531347404001849</v>
      </c>
      <c r="H84" s="25"/>
    </row>
    <row r="85" spans="2:8" x14ac:dyDescent="0.25">
      <c r="B85" s="26">
        <v>3233</v>
      </c>
      <c r="C85" s="5" t="s">
        <v>77</v>
      </c>
      <c r="D85" s="8">
        <v>37613.25</v>
      </c>
      <c r="E85" s="29"/>
      <c r="F85" s="8">
        <v>69054.600000000006</v>
      </c>
      <c r="G85" s="25">
        <f t="shared" si="2"/>
        <v>183.59115471276746</v>
      </c>
      <c r="H85" s="25"/>
    </row>
    <row r="86" spans="2:8" x14ac:dyDescent="0.25">
      <c r="B86" s="26">
        <v>3234</v>
      </c>
      <c r="C86" s="5" t="s">
        <v>78</v>
      </c>
      <c r="D86" s="8">
        <v>88261.02</v>
      </c>
      <c r="E86" s="29"/>
      <c r="F86" s="8">
        <v>109561.81</v>
      </c>
      <c r="G86" s="25">
        <f t="shared" si="2"/>
        <v>124.13385886544252</v>
      </c>
      <c r="H86" s="25"/>
    </row>
    <row r="87" spans="2:8" x14ac:dyDescent="0.25">
      <c r="B87" s="26">
        <v>3236</v>
      </c>
      <c r="C87" s="5" t="s">
        <v>79</v>
      </c>
      <c r="D87" s="8">
        <v>31000</v>
      </c>
      <c r="E87" s="29"/>
      <c r="F87" s="8">
        <v>30072.5</v>
      </c>
      <c r="G87" s="25">
        <f t="shared" si="2"/>
        <v>97.008064516129039</v>
      </c>
      <c r="H87" s="25"/>
    </row>
    <row r="88" spans="2:8" x14ac:dyDescent="0.25">
      <c r="B88" s="26">
        <v>3237</v>
      </c>
      <c r="C88" s="5" t="s">
        <v>80</v>
      </c>
      <c r="D88" s="8">
        <v>123728.99</v>
      </c>
      <c r="E88" s="29"/>
      <c r="F88" s="8">
        <v>140392.32999999999</v>
      </c>
      <c r="G88" s="25">
        <f t="shared" si="2"/>
        <v>113.46761175372076</v>
      </c>
      <c r="H88" s="25"/>
    </row>
    <row r="89" spans="2:8" x14ac:dyDescent="0.25">
      <c r="B89" s="26">
        <v>3238</v>
      </c>
      <c r="C89" s="5" t="s">
        <v>81</v>
      </c>
      <c r="D89" s="8">
        <v>26336.26</v>
      </c>
      <c r="E89" s="29"/>
      <c r="F89" s="8">
        <v>20175.02</v>
      </c>
      <c r="G89" s="25">
        <f t="shared" si="2"/>
        <v>76.60548612445352</v>
      </c>
      <c r="H89" s="25"/>
    </row>
    <row r="90" spans="2:8" x14ac:dyDescent="0.25">
      <c r="B90" s="26">
        <v>3239</v>
      </c>
      <c r="C90" s="5" t="s">
        <v>82</v>
      </c>
      <c r="D90" s="8">
        <v>69978.259999999995</v>
      </c>
      <c r="E90" s="29"/>
      <c r="F90" s="8">
        <v>114380.9</v>
      </c>
      <c r="G90" s="25">
        <f t="shared" si="2"/>
        <v>163.45204925072446</v>
      </c>
      <c r="H90" s="25"/>
    </row>
    <row r="91" spans="2:8" x14ac:dyDescent="0.25">
      <c r="B91" s="28">
        <v>324</v>
      </c>
      <c r="C91" s="7" t="s">
        <v>83</v>
      </c>
      <c r="D91" s="23">
        <v>600</v>
      </c>
      <c r="E91" s="30"/>
      <c r="F91" s="23">
        <v>5768</v>
      </c>
      <c r="G91" s="31">
        <f t="shared" si="2"/>
        <v>961.33333333333337</v>
      </c>
      <c r="H91" s="31"/>
    </row>
    <row r="92" spans="2:8" x14ac:dyDescent="0.25">
      <c r="B92" s="26">
        <v>3241</v>
      </c>
      <c r="C92" s="5" t="s">
        <v>83</v>
      </c>
      <c r="D92" s="8">
        <v>600</v>
      </c>
      <c r="E92" s="29"/>
      <c r="F92" s="8">
        <v>5768</v>
      </c>
      <c r="G92" s="25">
        <f t="shared" si="2"/>
        <v>961.33333333333337</v>
      </c>
      <c r="H92" s="25"/>
    </row>
    <row r="93" spans="2:8" x14ac:dyDescent="0.25">
      <c r="B93" s="28">
        <v>329</v>
      </c>
      <c r="C93" s="7" t="s">
        <v>84</v>
      </c>
      <c r="D93" s="23">
        <v>230234.75</v>
      </c>
      <c r="E93" s="30">
        <v>166311</v>
      </c>
      <c r="F93" s="23">
        <v>432373.18</v>
      </c>
      <c r="G93" s="31">
        <f t="shared" si="2"/>
        <v>187.79666405701136</v>
      </c>
      <c r="H93" s="31">
        <f t="shared" si="3"/>
        <v>259.97870255124434</v>
      </c>
    </row>
    <row r="94" spans="2:8" x14ac:dyDescent="0.25">
      <c r="B94" s="26">
        <v>3292</v>
      </c>
      <c r="C94" s="5" t="s">
        <v>85</v>
      </c>
      <c r="D94" s="8">
        <v>9325.09</v>
      </c>
      <c r="E94" s="29"/>
      <c r="F94" s="8">
        <v>13914.42</v>
      </c>
      <c r="G94" s="25">
        <f t="shared" si="2"/>
        <v>149.2148601246744</v>
      </c>
      <c r="H94" s="25"/>
    </row>
    <row r="95" spans="2:8" x14ac:dyDescent="0.25">
      <c r="B95" s="26">
        <v>3293</v>
      </c>
      <c r="C95" s="5" t="s">
        <v>86</v>
      </c>
      <c r="D95" s="8">
        <v>12493.96</v>
      </c>
      <c r="E95" s="29"/>
      <c r="F95" s="8">
        <v>20468.939999999999</v>
      </c>
      <c r="G95" s="25">
        <f t="shared" si="2"/>
        <v>163.83068298601884</v>
      </c>
      <c r="H95" s="25"/>
    </row>
    <row r="96" spans="2:8" x14ac:dyDescent="0.25">
      <c r="B96" s="26">
        <v>3294</v>
      </c>
      <c r="C96" s="5" t="s">
        <v>87</v>
      </c>
      <c r="D96" s="8">
        <v>4250</v>
      </c>
      <c r="E96" s="29"/>
      <c r="F96" s="8">
        <v>4250</v>
      </c>
      <c r="G96" s="25">
        <f t="shared" si="2"/>
        <v>100</v>
      </c>
      <c r="H96" s="25"/>
    </row>
    <row r="97" spans="2:8" x14ac:dyDescent="0.25">
      <c r="B97" s="26">
        <v>3295</v>
      </c>
      <c r="C97" s="5" t="s">
        <v>88</v>
      </c>
      <c r="D97" s="8">
        <v>18375</v>
      </c>
      <c r="E97" s="29"/>
      <c r="F97" s="8">
        <v>17089</v>
      </c>
      <c r="G97" s="25">
        <f t="shared" si="2"/>
        <v>93.001360544217675</v>
      </c>
      <c r="H97" s="25"/>
    </row>
    <row r="98" spans="2:8" x14ac:dyDescent="0.25">
      <c r="B98" s="26">
        <v>3296</v>
      </c>
      <c r="C98" s="5" t="s">
        <v>89</v>
      </c>
      <c r="D98" s="8">
        <v>80687.5</v>
      </c>
      <c r="E98" s="29"/>
      <c r="F98" s="8">
        <v>10468.75</v>
      </c>
      <c r="G98" s="25">
        <f t="shared" si="2"/>
        <v>12.974438419829589</v>
      </c>
      <c r="H98" s="25"/>
    </row>
    <row r="99" spans="2:8" x14ac:dyDescent="0.25">
      <c r="B99" s="26">
        <v>3299</v>
      </c>
      <c r="C99" s="5" t="s">
        <v>84</v>
      </c>
      <c r="D99" s="8">
        <v>105103.2</v>
      </c>
      <c r="E99" s="29"/>
      <c r="F99" s="8">
        <v>366182.07</v>
      </c>
      <c r="G99" s="25">
        <f t="shared" si="2"/>
        <v>348.40239878519401</v>
      </c>
      <c r="H99" s="25"/>
    </row>
    <row r="100" spans="2:8" x14ac:dyDescent="0.25">
      <c r="B100" s="28">
        <v>34</v>
      </c>
      <c r="C100" s="7" t="s">
        <v>90</v>
      </c>
      <c r="D100" s="23">
        <v>78831.460000000006</v>
      </c>
      <c r="E100" s="30">
        <v>39000</v>
      </c>
      <c r="F100" s="23">
        <v>19085.900000000001</v>
      </c>
      <c r="G100" s="31">
        <f t="shared" si="2"/>
        <v>24.21101930625159</v>
      </c>
      <c r="H100" s="31">
        <f t="shared" si="3"/>
        <v>48.938205128205134</v>
      </c>
    </row>
    <row r="101" spans="2:8" x14ac:dyDescent="0.25">
      <c r="B101" s="28">
        <v>342</v>
      </c>
      <c r="C101" s="7" t="s">
        <v>91</v>
      </c>
      <c r="D101" s="23">
        <v>35.090000000000003</v>
      </c>
      <c r="E101" s="30"/>
      <c r="F101" s="23">
        <v>0</v>
      </c>
      <c r="G101" s="31">
        <f t="shared" si="2"/>
        <v>0</v>
      </c>
      <c r="H101" s="31"/>
    </row>
    <row r="102" spans="2:8" x14ac:dyDescent="0.25">
      <c r="B102" s="32">
        <v>3423</v>
      </c>
      <c r="C102" s="5" t="s">
        <v>157</v>
      </c>
      <c r="D102" s="8">
        <v>35.090000000000003</v>
      </c>
      <c r="E102" s="29"/>
      <c r="F102" s="8">
        <v>0</v>
      </c>
      <c r="G102" s="25">
        <f t="shared" si="2"/>
        <v>0</v>
      </c>
      <c r="H102" s="25"/>
    </row>
    <row r="103" spans="2:8" x14ac:dyDescent="0.25">
      <c r="B103" s="28">
        <v>343</v>
      </c>
      <c r="C103" s="7" t="s">
        <v>92</v>
      </c>
      <c r="D103" s="23">
        <v>78796.37</v>
      </c>
      <c r="E103" s="30">
        <v>39000</v>
      </c>
      <c r="F103" s="23">
        <v>19085.96</v>
      </c>
      <c r="G103" s="31">
        <f t="shared" si="2"/>
        <v>24.221877226070184</v>
      </c>
      <c r="H103" s="31">
        <f t="shared" si="3"/>
        <v>48.93835897435897</v>
      </c>
    </row>
    <row r="104" spans="2:8" x14ac:dyDescent="0.25">
      <c r="B104" s="32">
        <v>3431</v>
      </c>
      <c r="C104" s="33" t="s">
        <v>93</v>
      </c>
      <c r="D104" s="34">
        <v>7822.25</v>
      </c>
      <c r="E104" s="34"/>
      <c r="F104" s="34">
        <v>7694.02</v>
      </c>
      <c r="G104" s="35">
        <f t="shared" si="2"/>
        <v>98.360701844098571</v>
      </c>
      <c r="H104" s="35"/>
    </row>
    <row r="105" spans="2:8" x14ac:dyDescent="0.25">
      <c r="B105" s="32">
        <v>3432</v>
      </c>
      <c r="C105" s="33" t="s">
        <v>158</v>
      </c>
      <c r="D105" s="34">
        <v>153.80000000000001</v>
      </c>
      <c r="E105" s="34"/>
      <c r="F105" s="34">
        <v>36.28</v>
      </c>
      <c r="G105" s="35">
        <f t="shared" si="2"/>
        <v>23.589076723016905</v>
      </c>
      <c r="H105" s="35"/>
    </row>
    <row r="106" spans="2:8" x14ac:dyDescent="0.25">
      <c r="B106" s="32">
        <v>3433</v>
      </c>
      <c r="C106" s="33" t="s">
        <v>95</v>
      </c>
      <c r="D106" s="34">
        <v>70820.320000000007</v>
      </c>
      <c r="E106" s="34"/>
      <c r="F106" s="34">
        <v>11085.66</v>
      </c>
      <c r="G106" s="35">
        <f t="shared" si="2"/>
        <v>15.653219302030827</v>
      </c>
      <c r="H106" s="35"/>
    </row>
    <row r="107" spans="2:8" x14ac:dyDescent="0.25">
      <c r="B107" s="28">
        <v>37</v>
      </c>
      <c r="C107" s="7" t="s">
        <v>96</v>
      </c>
      <c r="D107" s="23">
        <v>7668.62</v>
      </c>
      <c r="E107" s="30">
        <v>6500</v>
      </c>
      <c r="F107" s="23">
        <v>4011</v>
      </c>
      <c r="G107" s="31">
        <f t="shared" si="2"/>
        <v>52.30406513818653</v>
      </c>
      <c r="H107" s="31">
        <f t="shared" si="3"/>
        <v>61.707692307692305</v>
      </c>
    </row>
    <row r="108" spans="2:8" x14ac:dyDescent="0.25">
      <c r="B108" s="28">
        <v>371</v>
      </c>
      <c r="C108" s="7" t="s">
        <v>96</v>
      </c>
      <c r="D108" s="23">
        <v>400</v>
      </c>
      <c r="E108" s="30">
        <v>0</v>
      </c>
      <c r="F108" s="23">
        <v>0</v>
      </c>
      <c r="G108" s="31">
        <f t="shared" si="2"/>
        <v>0</v>
      </c>
      <c r="H108" s="31"/>
    </row>
    <row r="109" spans="2:8" x14ac:dyDescent="0.25">
      <c r="B109" s="32">
        <v>3721</v>
      </c>
      <c r="C109" s="5" t="s">
        <v>97</v>
      </c>
      <c r="D109" s="8">
        <v>3689</v>
      </c>
      <c r="E109" s="29"/>
      <c r="F109" s="8">
        <v>4011</v>
      </c>
      <c r="G109" s="25">
        <f t="shared" si="2"/>
        <v>108.72865275142316</v>
      </c>
      <c r="H109" s="25"/>
    </row>
    <row r="110" spans="2:8" x14ac:dyDescent="0.25">
      <c r="B110" s="28">
        <v>372</v>
      </c>
      <c r="C110" s="7" t="s">
        <v>159</v>
      </c>
      <c r="D110" s="23">
        <v>7268.62</v>
      </c>
      <c r="E110" s="30"/>
      <c r="F110" s="23">
        <v>4011</v>
      </c>
      <c r="G110" s="31">
        <f t="shared" si="2"/>
        <v>55.18241426845811</v>
      </c>
      <c r="H110" s="31"/>
    </row>
    <row r="111" spans="2:8" x14ac:dyDescent="0.25">
      <c r="B111" s="61">
        <v>3722</v>
      </c>
      <c r="C111" s="5" t="s">
        <v>99</v>
      </c>
      <c r="D111" s="8">
        <v>3579.62</v>
      </c>
      <c r="E111" s="29">
        <v>6500</v>
      </c>
      <c r="F111" s="8">
        <v>0</v>
      </c>
      <c r="G111" s="25">
        <f t="shared" si="2"/>
        <v>0</v>
      </c>
      <c r="H111" s="25">
        <f t="shared" si="3"/>
        <v>0</v>
      </c>
    </row>
    <row r="112" spans="2:8" x14ac:dyDescent="0.25">
      <c r="B112" s="28">
        <v>4</v>
      </c>
      <c r="C112" s="42" t="s">
        <v>100</v>
      </c>
      <c r="D112" s="30">
        <v>131146.81</v>
      </c>
      <c r="E112" s="30">
        <v>137000</v>
      </c>
      <c r="F112" s="30">
        <v>88835.19</v>
      </c>
      <c r="G112" s="39">
        <f t="shared" si="2"/>
        <v>67.737209925273817</v>
      </c>
      <c r="H112" s="39">
        <f>F112/E112*100</f>
        <v>64.843204379562053</v>
      </c>
    </row>
    <row r="113" spans="2:8" x14ac:dyDescent="0.25">
      <c r="B113" s="28">
        <v>42</v>
      </c>
      <c r="C113" s="7" t="s">
        <v>160</v>
      </c>
      <c r="D113" s="23">
        <v>131146.81</v>
      </c>
      <c r="E113" s="30">
        <v>87000</v>
      </c>
      <c r="F113" s="23">
        <v>88835.19</v>
      </c>
      <c r="G113" s="31">
        <f t="shared" si="2"/>
        <v>67.737209925273817</v>
      </c>
      <c r="H113" s="39">
        <f t="shared" ref="H113:H122" si="4">F113/E113*100</f>
        <v>102.10941379310346</v>
      </c>
    </row>
    <row r="114" spans="2:8" x14ac:dyDescent="0.25">
      <c r="B114" s="28">
        <v>422</v>
      </c>
      <c r="C114" s="7" t="s">
        <v>102</v>
      </c>
      <c r="D114" s="23">
        <v>123195.17</v>
      </c>
      <c r="E114" s="30">
        <v>87000</v>
      </c>
      <c r="F114" s="23">
        <v>79823.149999999994</v>
      </c>
      <c r="G114" s="31">
        <f t="shared" si="2"/>
        <v>64.794058078737976</v>
      </c>
      <c r="H114" s="39">
        <f t="shared" si="4"/>
        <v>91.750747126436778</v>
      </c>
    </row>
    <row r="115" spans="2:8" x14ac:dyDescent="0.25">
      <c r="B115" s="61">
        <v>4221</v>
      </c>
      <c r="C115" s="5" t="s">
        <v>103</v>
      </c>
      <c r="D115" s="8">
        <v>85568.62</v>
      </c>
      <c r="E115" s="8"/>
      <c r="F115" s="8">
        <v>6374.15</v>
      </c>
      <c r="G115" s="25">
        <f t="shared" si="2"/>
        <v>7.4491676972235856</v>
      </c>
      <c r="H115" s="89"/>
    </row>
    <row r="116" spans="2:8" x14ac:dyDescent="0.25">
      <c r="B116" s="61">
        <v>4222</v>
      </c>
      <c r="C116" s="5" t="s">
        <v>104</v>
      </c>
      <c r="D116" s="8">
        <v>0</v>
      </c>
      <c r="E116" s="8"/>
      <c r="F116" s="8">
        <v>4824</v>
      </c>
      <c r="G116" s="25">
        <f>D116/F116*100</f>
        <v>0</v>
      </c>
      <c r="H116" s="89"/>
    </row>
    <row r="117" spans="2:8" x14ac:dyDescent="0.25">
      <c r="B117" s="61">
        <v>4223</v>
      </c>
      <c r="C117" s="5" t="s">
        <v>105</v>
      </c>
      <c r="D117" s="8">
        <v>13999</v>
      </c>
      <c r="E117" s="8"/>
      <c r="F117" s="8">
        <v>68625</v>
      </c>
      <c r="G117" s="25">
        <f t="shared" si="2"/>
        <v>490.21358668476324</v>
      </c>
      <c r="H117" s="89"/>
    </row>
    <row r="118" spans="2:8" x14ac:dyDescent="0.25">
      <c r="B118" s="28">
        <v>424</v>
      </c>
      <c r="C118" s="7" t="s">
        <v>161</v>
      </c>
      <c r="D118" s="23">
        <v>7946.64</v>
      </c>
      <c r="E118" s="23"/>
      <c r="F118" s="23">
        <v>9012.0400000000009</v>
      </c>
      <c r="G118" s="31">
        <f t="shared" si="2"/>
        <v>113.40692418430936</v>
      </c>
      <c r="H118" s="39"/>
    </row>
    <row r="119" spans="2:8" x14ac:dyDescent="0.25">
      <c r="B119" s="61">
        <v>4241</v>
      </c>
      <c r="C119" s="5" t="s">
        <v>107</v>
      </c>
      <c r="D119" s="8">
        <v>7946.64</v>
      </c>
      <c r="E119" s="8"/>
      <c r="F119" s="8">
        <v>9012.0400000000009</v>
      </c>
      <c r="G119" s="25">
        <f t="shared" si="2"/>
        <v>113.40692418430936</v>
      </c>
      <c r="H119" s="89"/>
    </row>
    <row r="120" spans="2:8" x14ac:dyDescent="0.25">
      <c r="B120" s="28">
        <v>426</v>
      </c>
      <c r="C120" s="7" t="s">
        <v>108</v>
      </c>
      <c r="D120" s="23">
        <v>5</v>
      </c>
      <c r="E120" s="23"/>
      <c r="F120" s="23">
        <v>0</v>
      </c>
      <c r="G120" s="31">
        <v>0</v>
      </c>
      <c r="H120" s="39"/>
    </row>
    <row r="121" spans="2:8" x14ac:dyDescent="0.25">
      <c r="B121" s="61">
        <v>4262</v>
      </c>
      <c r="C121" s="5" t="s">
        <v>109</v>
      </c>
      <c r="D121" s="8">
        <v>5</v>
      </c>
      <c r="E121" s="8"/>
      <c r="F121" s="8">
        <v>0</v>
      </c>
      <c r="G121" s="25">
        <v>0</v>
      </c>
      <c r="H121" s="89"/>
    </row>
    <row r="122" spans="2:8" x14ac:dyDescent="0.25">
      <c r="B122" s="51">
        <v>45</v>
      </c>
      <c r="C122" s="53" t="s">
        <v>163</v>
      </c>
      <c r="D122" s="53">
        <v>0</v>
      </c>
      <c r="E122" s="62">
        <v>50000</v>
      </c>
      <c r="F122" s="53">
        <v>0</v>
      </c>
      <c r="G122" s="53">
        <v>0</v>
      </c>
      <c r="H122" s="39">
        <f t="shared" si="4"/>
        <v>0</v>
      </c>
    </row>
    <row r="123" spans="2:8" x14ac:dyDescent="0.25">
      <c r="B123" s="61">
        <v>451</v>
      </c>
      <c r="C123" s="8" t="s">
        <v>164</v>
      </c>
      <c r="D123" s="8">
        <v>0</v>
      </c>
      <c r="E123" s="8"/>
      <c r="F123" s="8">
        <v>0</v>
      </c>
      <c r="G123" s="8">
        <v>0</v>
      </c>
      <c r="H123" s="89"/>
    </row>
    <row r="126" spans="2:8" ht="15.75" x14ac:dyDescent="0.25">
      <c r="F126" s="123" t="s">
        <v>165</v>
      </c>
      <c r="G126" s="123"/>
    </row>
    <row r="127" spans="2:8" ht="15.75" x14ac:dyDescent="0.25">
      <c r="F127" s="123" t="s">
        <v>166</v>
      </c>
      <c r="G127" s="123"/>
    </row>
    <row r="128" spans="2:8" ht="15.75" x14ac:dyDescent="0.25">
      <c r="F128" s="123" t="s">
        <v>167</v>
      </c>
      <c r="G128" s="123"/>
    </row>
    <row r="129" spans="6:7" ht="27" customHeight="1" x14ac:dyDescent="0.25">
      <c r="F129" s="123"/>
      <c r="G129" s="123"/>
    </row>
    <row r="130" spans="6:7" ht="42.6" customHeight="1" x14ac:dyDescent="0.25">
      <c r="F130" s="123"/>
      <c r="G130" s="123"/>
    </row>
    <row r="131" spans="6:7" ht="24" customHeight="1" x14ac:dyDescent="0.25">
      <c r="F131" s="123"/>
      <c r="G131" s="123"/>
    </row>
    <row r="132" spans="6:7" ht="15.75" x14ac:dyDescent="0.25">
      <c r="F132" s="123" t="s">
        <v>168</v>
      </c>
      <c r="G132" s="123"/>
    </row>
    <row r="133" spans="6:7" ht="15.75" x14ac:dyDescent="0.25">
      <c r="F133" s="123" t="s">
        <v>5</v>
      </c>
      <c r="G133" s="123"/>
    </row>
    <row r="134" spans="6:7" ht="15.75" x14ac:dyDescent="0.25">
      <c r="F134" s="123"/>
      <c r="G134" s="123"/>
    </row>
    <row r="135" spans="6:7" ht="15.75" x14ac:dyDescent="0.25">
      <c r="F135" s="123"/>
      <c r="G135" s="123"/>
    </row>
  </sheetData>
  <mergeCells count="2">
    <mergeCell ref="B10:E10"/>
    <mergeCell ref="B11:E11"/>
  </mergeCells>
  <pageMargins left="0.7" right="0.7" top="0.75" bottom="0.75" header="0.3" footer="0.3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425"/>
  <sheetViews>
    <sheetView workbookViewId="0">
      <selection activeCell="I12" sqref="I12"/>
    </sheetView>
  </sheetViews>
  <sheetFormatPr defaultRowHeight="15" x14ac:dyDescent="0.25"/>
  <cols>
    <col min="3" max="3" width="19.5703125" customWidth="1"/>
    <col min="4" max="4" width="58.7109375" customWidth="1"/>
    <col min="5" max="5" width="19.28515625" customWidth="1"/>
    <col min="6" max="6" width="21.85546875" customWidth="1"/>
    <col min="7" max="7" width="14.28515625" customWidth="1"/>
    <col min="10" max="10" width="15.42578125" bestFit="1" customWidth="1"/>
  </cols>
  <sheetData>
    <row r="3" spans="2:10" ht="15.6" x14ac:dyDescent="0.3">
      <c r="B3" s="123"/>
      <c r="C3" s="123"/>
      <c r="D3" s="123"/>
      <c r="E3" s="123"/>
      <c r="F3" s="123"/>
      <c r="G3" s="123"/>
      <c r="H3" s="123"/>
      <c r="I3" s="123"/>
      <c r="J3" s="123"/>
    </row>
    <row r="4" spans="2:10" ht="15.75" x14ac:dyDescent="0.25">
      <c r="B4" s="123"/>
      <c r="C4" s="124" t="s">
        <v>22</v>
      </c>
      <c r="D4" s="124" t="s">
        <v>41</v>
      </c>
      <c r="E4" s="125" t="s">
        <v>38</v>
      </c>
      <c r="F4" s="124" t="s">
        <v>39</v>
      </c>
      <c r="G4" s="124" t="s">
        <v>40</v>
      </c>
      <c r="H4" s="123"/>
      <c r="I4" s="123"/>
      <c r="J4" s="123"/>
    </row>
    <row r="5" spans="2:10" ht="15.6" x14ac:dyDescent="0.3">
      <c r="B5" s="123"/>
      <c r="C5" s="124">
        <v>1</v>
      </c>
      <c r="D5" s="124">
        <v>2</v>
      </c>
      <c r="E5" s="125">
        <v>3</v>
      </c>
      <c r="F5" s="124">
        <v>4</v>
      </c>
      <c r="G5" s="124">
        <v>5</v>
      </c>
      <c r="H5" s="123"/>
      <c r="I5" s="123"/>
      <c r="J5" s="123"/>
    </row>
    <row r="6" spans="2:10" ht="15.6" x14ac:dyDescent="0.3">
      <c r="B6" s="123"/>
      <c r="C6" s="126" t="s">
        <v>43</v>
      </c>
      <c r="D6" s="126" t="s">
        <v>44</v>
      </c>
      <c r="E6" s="127"/>
      <c r="F6" s="126"/>
      <c r="G6" s="126"/>
      <c r="H6" s="123"/>
      <c r="I6" s="123"/>
      <c r="J6" s="123"/>
    </row>
    <row r="7" spans="2:10" ht="15.6" x14ac:dyDescent="0.3">
      <c r="B7" s="123"/>
      <c r="C7" s="128"/>
      <c r="D7" s="128" t="s">
        <v>113</v>
      </c>
      <c r="E7" s="129">
        <f>SUM(E8+E60)</f>
        <v>118893</v>
      </c>
      <c r="F7" s="129">
        <f>SUM(F8+F60)</f>
        <v>189569.99</v>
      </c>
      <c r="G7" s="130"/>
      <c r="H7" s="123"/>
      <c r="I7" s="123"/>
      <c r="J7" s="123"/>
    </row>
    <row r="8" spans="2:10" ht="15.6" x14ac:dyDescent="0.3">
      <c r="B8" s="123"/>
      <c r="C8" s="131">
        <v>3</v>
      </c>
      <c r="D8" s="128" t="s">
        <v>42</v>
      </c>
      <c r="E8" s="132">
        <f>SUM(E9+E19)</f>
        <v>98893</v>
      </c>
      <c r="F8" s="132">
        <v>189569.99</v>
      </c>
      <c r="G8" s="130"/>
      <c r="H8" s="123"/>
      <c r="I8" s="123"/>
      <c r="J8" s="133"/>
    </row>
    <row r="9" spans="2:10" ht="15.6" x14ac:dyDescent="0.3">
      <c r="B9" s="123"/>
      <c r="C9" s="134">
        <v>31</v>
      </c>
      <c r="D9" s="135" t="s">
        <v>55</v>
      </c>
      <c r="E9" s="136">
        <v>0</v>
      </c>
      <c r="F9" s="136">
        <v>5194.9799999999996</v>
      </c>
      <c r="G9" s="137">
        <v>0</v>
      </c>
      <c r="H9" s="123"/>
      <c r="I9" s="123"/>
      <c r="J9" s="123"/>
    </row>
    <row r="10" spans="2:10" ht="15.75" x14ac:dyDescent="0.25">
      <c r="B10" s="123"/>
      <c r="C10" s="134">
        <v>311</v>
      </c>
      <c r="D10" s="135" t="s">
        <v>56</v>
      </c>
      <c r="E10" s="136">
        <v>0</v>
      </c>
      <c r="F10" s="136">
        <v>0</v>
      </c>
      <c r="G10" s="137">
        <v>0</v>
      </c>
      <c r="H10" s="123"/>
      <c r="I10" s="123"/>
      <c r="J10" s="123"/>
    </row>
    <row r="11" spans="2:10" ht="15.75" x14ac:dyDescent="0.25">
      <c r="B11" s="123"/>
      <c r="C11" s="138">
        <v>3111</v>
      </c>
      <c r="D11" s="128" t="s">
        <v>57</v>
      </c>
      <c r="E11" s="132"/>
      <c r="F11" s="129">
        <v>0</v>
      </c>
      <c r="G11" s="130"/>
      <c r="H11" s="123"/>
      <c r="I11" s="123"/>
      <c r="J11" s="123"/>
    </row>
    <row r="12" spans="2:10" ht="15.75" x14ac:dyDescent="0.25">
      <c r="B12" s="123"/>
      <c r="C12" s="138">
        <v>3112</v>
      </c>
      <c r="D12" s="128" t="s">
        <v>58</v>
      </c>
      <c r="E12" s="132"/>
      <c r="F12" s="129">
        <v>0</v>
      </c>
      <c r="G12" s="130"/>
      <c r="H12" s="123"/>
      <c r="I12" s="123"/>
      <c r="J12" s="123"/>
    </row>
    <row r="13" spans="2:10" ht="15.75" x14ac:dyDescent="0.25">
      <c r="B13" s="123"/>
      <c r="C13" s="138">
        <v>3113</v>
      </c>
      <c r="D13" s="128" t="s">
        <v>59</v>
      </c>
      <c r="E13" s="132"/>
      <c r="F13" s="129">
        <v>0</v>
      </c>
      <c r="G13" s="130"/>
      <c r="H13" s="123"/>
      <c r="I13" s="123"/>
      <c r="J13" s="123"/>
    </row>
    <row r="14" spans="2:10" ht="15.6" x14ac:dyDescent="0.3">
      <c r="B14" s="123"/>
      <c r="C14" s="134">
        <v>312</v>
      </c>
      <c r="D14" s="135" t="s">
        <v>60</v>
      </c>
      <c r="E14" s="136">
        <v>0</v>
      </c>
      <c r="F14" s="136">
        <v>5000</v>
      </c>
      <c r="G14" s="137">
        <v>0</v>
      </c>
      <c r="H14" s="123"/>
      <c r="I14" s="123"/>
      <c r="J14" s="123"/>
    </row>
    <row r="15" spans="2:10" ht="15.6" x14ac:dyDescent="0.3">
      <c r="B15" s="123"/>
      <c r="C15" s="138">
        <v>3121</v>
      </c>
      <c r="D15" s="128" t="s">
        <v>60</v>
      </c>
      <c r="E15" s="132"/>
      <c r="F15" s="129">
        <v>5000</v>
      </c>
      <c r="G15" s="130"/>
      <c r="H15" s="123"/>
      <c r="I15" s="123"/>
      <c r="J15" s="123"/>
    </row>
    <row r="16" spans="2:10" ht="15.75" x14ac:dyDescent="0.25">
      <c r="B16" s="123"/>
      <c r="C16" s="134">
        <v>313</v>
      </c>
      <c r="D16" s="135" t="s">
        <v>61</v>
      </c>
      <c r="E16" s="136">
        <v>0</v>
      </c>
      <c r="F16" s="136">
        <v>194.98</v>
      </c>
      <c r="G16" s="137">
        <v>0</v>
      </c>
      <c r="H16" s="123"/>
      <c r="I16" s="123"/>
      <c r="J16" s="123"/>
    </row>
    <row r="17" spans="2:10" ht="15.6" x14ac:dyDescent="0.3">
      <c r="B17" s="123"/>
      <c r="C17" s="139">
        <v>3131</v>
      </c>
      <c r="D17" s="135" t="s">
        <v>110</v>
      </c>
      <c r="E17" s="136">
        <v>0</v>
      </c>
      <c r="F17" s="136">
        <v>188.38</v>
      </c>
      <c r="G17" s="137">
        <v>0</v>
      </c>
      <c r="H17" s="123"/>
      <c r="I17" s="123"/>
      <c r="J17" s="123"/>
    </row>
    <row r="18" spans="2:10" ht="15.6" x14ac:dyDescent="0.3">
      <c r="B18" s="123"/>
      <c r="C18" s="138">
        <v>3132</v>
      </c>
      <c r="D18" s="128" t="s">
        <v>62</v>
      </c>
      <c r="E18" s="132"/>
      <c r="F18" s="129">
        <v>6.6</v>
      </c>
      <c r="G18" s="130"/>
      <c r="H18" s="123"/>
      <c r="I18" s="123"/>
      <c r="J18" s="123"/>
    </row>
    <row r="19" spans="2:10" ht="15.6" x14ac:dyDescent="0.3">
      <c r="B19" s="123"/>
      <c r="C19" s="134">
        <v>32</v>
      </c>
      <c r="D19" s="135" t="s">
        <v>63</v>
      </c>
      <c r="E19" s="136">
        <v>98893</v>
      </c>
      <c r="F19" s="136">
        <v>183551.69</v>
      </c>
      <c r="G19" s="137">
        <f t="shared" ref="G19:G41" si="0">F19/E19*100</f>
        <v>185.60635232018444</v>
      </c>
      <c r="H19" s="123"/>
      <c r="I19" s="123"/>
      <c r="J19" s="123"/>
    </row>
    <row r="20" spans="2:10" ht="15.75" x14ac:dyDescent="0.25">
      <c r="B20" s="123"/>
      <c r="C20" s="134">
        <v>321</v>
      </c>
      <c r="D20" s="135" t="s">
        <v>64</v>
      </c>
      <c r="E20" s="136">
        <v>0</v>
      </c>
      <c r="F20" s="136">
        <v>4160.3500000000004</v>
      </c>
      <c r="G20" s="137">
        <v>0</v>
      </c>
      <c r="H20" s="123"/>
      <c r="I20" s="123"/>
      <c r="J20" s="123"/>
    </row>
    <row r="21" spans="2:10" ht="15.75" x14ac:dyDescent="0.25">
      <c r="B21" s="123"/>
      <c r="C21" s="138">
        <v>3211</v>
      </c>
      <c r="D21" s="128" t="s">
        <v>65</v>
      </c>
      <c r="E21" s="132"/>
      <c r="F21" s="129">
        <v>3860.35</v>
      </c>
      <c r="G21" s="130"/>
      <c r="H21" s="123"/>
      <c r="I21" s="123"/>
      <c r="J21" s="123"/>
    </row>
    <row r="22" spans="2:10" ht="15.75" x14ac:dyDescent="0.25">
      <c r="B22" s="123"/>
      <c r="C22" s="138">
        <v>3212</v>
      </c>
      <c r="D22" s="128" t="s">
        <v>66</v>
      </c>
      <c r="E22" s="132"/>
      <c r="F22" s="129">
        <v>0</v>
      </c>
      <c r="G22" s="130"/>
      <c r="H22" s="123"/>
      <c r="I22" s="123"/>
      <c r="J22" s="123"/>
    </row>
    <row r="23" spans="2:10" ht="15.75" x14ac:dyDescent="0.25">
      <c r="B23" s="123"/>
      <c r="C23" s="138">
        <v>3213</v>
      </c>
      <c r="D23" s="128" t="s">
        <v>67</v>
      </c>
      <c r="E23" s="132"/>
      <c r="F23" s="129">
        <v>300</v>
      </c>
      <c r="G23" s="130"/>
      <c r="H23" s="123"/>
      <c r="I23" s="123"/>
      <c r="J23" s="123"/>
    </row>
    <row r="24" spans="2:10" ht="15.6" x14ac:dyDescent="0.3">
      <c r="B24" s="123"/>
      <c r="C24" s="134">
        <v>322</v>
      </c>
      <c r="D24" s="135" t="s">
        <v>68</v>
      </c>
      <c r="E24" s="136">
        <v>5000</v>
      </c>
      <c r="F24" s="136">
        <v>42583.05</v>
      </c>
      <c r="G24" s="137">
        <f t="shared" si="0"/>
        <v>851.66100000000006</v>
      </c>
      <c r="H24" s="123"/>
      <c r="I24" s="123"/>
      <c r="J24" s="123"/>
    </row>
    <row r="25" spans="2:10" ht="15.6" x14ac:dyDescent="0.3">
      <c r="B25" s="123"/>
      <c r="C25" s="138">
        <v>3221</v>
      </c>
      <c r="D25" s="128" t="s">
        <v>69</v>
      </c>
      <c r="E25" s="132"/>
      <c r="F25" s="129">
        <v>3658.23</v>
      </c>
      <c r="G25" s="130"/>
      <c r="H25" s="123"/>
      <c r="I25" s="123"/>
      <c r="J25" s="123"/>
    </row>
    <row r="26" spans="2:10" ht="15.6" x14ac:dyDescent="0.3">
      <c r="B26" s="123"/>
      <c r="C26" s="138">
        <v>3222</v>
      </c>
      <c r="D26" s="128" t="s">
        <v>70</v>
      </c>
      <c r="E26" s="132"/>
      <c r="F26" s="129">
        <v>0</v>
      </c>
      <c r="G26" s="130"/>
      <c r="H26" s="123"/>
      <c r="I26" s="123"/>
      <c r="J26" s="123"/>
    </row>
    <row r="27" spans="2:10" ht="15.6" x14ac:dyDescent="0.3">
      <c r="B27" s="123"/>
      <c r="C27" s="138">
        <v>3223</v>
      </c>
      <c r="D27" s="128" t="s">
        <v>71</v>
      </c>
      <c r="E27" s="132"/>
      <c r="F27" s="129">
        <v>33778.230000000003</v>
      </c>
      <c r="G27" s="130"/>
      <c r="H27" s="123"/>
      <c r="I27" s="123"/>
      <c r="J27" s="123"/>
    </row>
    <row r="28" spans="2:10" ht="15.75" x14ac:dyDescent="0.25">
      <c r="B28" s="123"/>
      <c r="C28" s="138">
        <v>3224</v>
      </c>
      <c r="D28" s="128" t="s">
        <v>72</v>
      </c>
      <c r="E28" s="132"/>
      <c r="F28" s="129">
        <v>807.5</v>
      </c>
      <c r="G28" s="130"/>
      <c r="H28" s="123"/>
      <c r="I28" s="123"/>
      <c r="J28" s="123"/>
    </row>
    <row r="29" spans="2:10" ht="15.6" x14ac:dyDescent="0.3">
      <c r="B29" s="123"/>
      <c r="C29" s="138">
        <v>3225</v>
      </c>
      <c r="D29" s="128" t="s">
        <v>73</v>
      </c>
      <c r="E29" s="132"/>
      <c r="F29" s="129">
        <v>4339.09</v>
      </c>
      <c r="G29" s="130"/>
      <c r="H29" s="123"/>
      <c r="I29" s="123"/>
      <c r="J29" s="123"/>
    </row>
    <row r="30" spans="2:10" ht="15.6" x14ac:dyDescent="0.3">
      <c r="B30" s="123"/>
      <c r="C30" s="134">
        <v>323</v>
      </c>
      <c r="D30" s="135" t="s">
        <v>74</v>
      </c>
      <c r="E30" s="136">
        <v>38893</v>
      </c>
      <c r="F30" s="136">
        <v>65700.03</v>
      </c>
      <c r="G30" s="137">
        <f t="shared" si="0"/>
        <v>168.9250764919137</v>
      </c>
      <c r="H30" s="123"/>
      <c r="I30" s="123"/>
      <c r="J30" s="123"/>
    </row>
    <row r="31" spans="2:10" ht="15.75" x14ac:dyDescent="0.25">
      <c r="B31" s="123"/>
      <c r="C31" s="138">
        <v>3231</v>
      </c>
      <c r="D31" s="128" t="s">
        <v>75</v>
      </c>
      <c r="E31" s="132"/>
      <c r="F31" s="129">
        <v>1739.73</v>
      </c>
      <c r="G31" s="130"/>
      <c r="H31" s="123"/>
      <c r="I31" s="123"/>
      <c r="J31" s="123"/>
    </row>
    <row r="32" spans="2:10" ht="15.75" x14ac:dyDescent="0.25">
      <c r="B32" s="123"/>
      <c r="C32" s="138">
        <v>3232</v>
      </c>
      <c r="D32" s="128" t="s">
        <v>76</v>
      </c>
      <c r="E32" s="132"/>
      <c r="F32" s="129">
        <v>275</v>
      </c>
      <c r="G32" s="130"/>
      <c r="H32" s="123"/>
      <c r="I32" s="123"/>
      <c r="J32" s="123"/>
    </row>
    <row r="33" spans="2:10" ht="15.75" x14ac:dyDescent="0.25">
      <c r="B33" s="123"/>
      <c r="C33" s="138">
        <v>3233</v>
      </c>
      <c r="D33" s="128" t="s">
        <v>77</v>
      </c>
      <c r="E33" s="132"/>
      <c r="F33" s="129">
        <v>5237.83</v>
      </c>
      <c r="G33" s="130"/>
      <c r="H33" s="123"/>
      <c r="I33" s="123"/>
      <c r="J33" s="123"/>
    </row>
    <row r="34" spans="2:10" ht="15.6" x14ac:dyDescent="0.3">
      <c r="B34" s="123"/>
      <c r="C34" s="138">
        <v>3234</v>
      </c>
      <c r="D34" s="128" t="s">
        <v>78</v>
      </c>
      <c r="E34" s="132"/>
      <c r="F34" s="129">
        <v>7256.72</v>
      </c>
      <c r="G34" s="130"/>
      <c r="H34" s="123"/>
      <c r="I34" s="123"/>
      <c r="J34" s="123"/>
    </row>
    <row r="35" spans="2:10" ht="15.6" x14ac:dyDescent="0.3">
      <c r="B35" s="123"/>
      <c r="C35" s="138">
        <v>3236</v>
      </c>
      <c r="D35" s="128" t="s">
        <v>79</v>
      </c>
      <c r="E35" s="132"/>
      <c r="F35" s="129">
        <v>0</v>
      </c>
      <c r="G35" s="130"/>
      <c r="H35" s="123"/>
      <c r="I35" s="123"/>
      <c r="J35" s="123"/>
    </row>
    <row r="36" spans="2:10" ht="15.75" x14ac:dyDescent="0.25">
      <c r="B36" s="123"/>
      <c r="C36" s="138">
        <v>3237</v>
      </c>
      <c r="D36" s="128" t="s">
        <v>80</v>
      </c>
      <c r="E36" s="132"/>
      <c r="F36" s="129">
        <v>17193.16</v>
      </c>
      <c r="G36" s="130"/>
      <c r="H36" s="123"/>
      <c r="I36" s="123"/>
      <c r="J36" s="123"/>
    </row>
    <row r="37" spans="2:10" ht="15.75" x14ac:dyDescent="0.25">
      <c r="B37" s="123"/>
      <c r="C37" s="138">
        <v>3238</v>
      </c>
      <c r="D37" s="128" t="s">
        <v>81</v>
      </c>
      <c r="E37" s="132"/>
      <c r="F37" s="129">
        <v>1368.13</v>
      </c>
      <c r="G37" s="130"/>
      <c r="H37" s="123"/>
      <c r="I37" s="123"/>
      <c r="J37" s="123"/>
    </row>
    <row r="38" spans="2:10" ht="15.75" x14ac:dyDescent="0.25">
      <c r="B38" s="123"/>
      <c r="C38" s="138">
        <v>3239</v>
      </c>
      <c r="D38" s="128" t="s">
        <v>82</v>
      </c>
      <c r="E38" s="132"/>
      <c r="F38" s="129">
        <v>32629.46</v>
      </c>
      <c r="G38" s="130"/>
      <c r="H38" s="123"/>
      <c r="I38" s="123"/>
      <c r="J38" s="123"/>
    </row>
    <row r="39" spans="2:10" ht="15.75" x14ac:dyDescent="0.25">
      <c r="B39" s="123"/>
      <c r="C39" s="134">
        <v>324</v>
      </c>
      <c r="D39" s="135" t="s">
        <v>83</v>
      </c>
      <c r="E39" s="136"/>
      <c r="F39" s="136">
        <v>5768</v>
      </c>
      <c r="G39" s="137">
        <v>0</v>
      </c>
      <c r="H39" s="123"/>
      <c r="I39" s="123"/>
      <c r="J39" s="123"/>
    </row>
    <row r="40" spans="2:10" ht="15.75" x14ac:dyDescent="0.25">
      <c r="B40" s="123"/>
      <c r="C40" s="138">
        <v>3241</v>
      </c>
      <c r="D40" s="128" t="s">
        <v>83</v>
      </c>
      <c r="E40" s="132"/>
      <c r="F40" s="129">
        <v>5768</v>
      </c>
      <c r="G40" s="130"/>
      <c r="H40" s="123"/>
      <c r="I40" s="123"/>
      <c r="J40" s="123"/>
    </row>
    <row r="41" spans="2:10" ht="15.75" x14ac:dyDescent="0.25">
      <c r="B41" s="123"/>
      <c r="C41" s="134">
        <v>329</v>
      </c>
      <c r="D41" s="135" t="s">
        <v>84</v>
      </c>
      <c r="E41" s="136">
        <v>55000</v>
      </c>
      <c r="F41" s="136">
        <v>65340.06</v>
      </c>
      <c r="G41" s="137">
        <f t="shared" si="0"/>
        <v>118.80010909090907</v>
      </c>
      <c r="H41" s="123"/>
      <c r="I41" s="123"/>
      <c r="J41" s="123"/>
    </row>
    <row r="42" spans="2:10" ht="15.75" x14ac:dyDescent="0.25">
      <c r="B42" s="123"/>
      <c r="C42" s="138">
        <v>3292</v>
      </c>
      <c r="D42" s="128" t="s">
        <v>85</v>
      </c>
      <c r="E42" s="132"/>
      <c r="F42" s="129">
        <v>2170</v>
      </c>
      <c r="G42" s="130"/>
      <c r="H42" s="123"/>
      <c r="I42" s="123"/>
      <c r="J42" s="123"/>
    </row>
    <row r="43" spans="2:10" ht="15.75" x14ac:dyDescent="0.25">
      <c r="B43" s="123"/>
      <c r="C43" s="138">
        <v>3293</v>
      </c>
      <c r="D43" s="128" t="s">
        <v>86</v>
      </c>
      <c r="E43" s="132"/>
      <c r="F43" s="129">
        <v>10473.959999999999</v>
      </c>
      <c r="G43" s="130"/>
      <c r="H43" s="123"/>
      <c r="I43" s="123"/>
      <c r="J43" s="123"/>
    </row>
    <row r="44" spans="2:10" ht="15.75" x14ac:dyDescent="0.25">
      <c r="B44" s="123"/>
      <c r="C44" s="138">
        <v>3294</v>
      </c>
      <c r="D44" s="128" t="s">
        <v>87</v>
      </c>
      <c r="E44" s="132"/>
      <c r="F44" s="129">
        <v>4000</v>
      </c>
      <c r="G44" s="130"/>
      <c r="H44" s="123"/>
      <c r="I44" s="123"/>
      <c r="J44" s="123"/>
    </row>
    <row r="45" spans="2:10" ht="15.75" x14ac:dyDescent="0.25">
      <c r="B45" s="123"/>
      <c r="C45" s="138">
        <v>3295</v>
      </c>
      <c r="D45" s="128" t="s">
        <v>88</v>
      </c>
      <c r="E45" s="132"/>
      <c r="F45" s="129">
        <v>4</v>
      </c>
      <c r="G45" s="130"/>
      <c r="H45" s="123"/>
      <c r="I45" s="123"/>
      <c r="J45" s="123"/>
    </row>
    <row r="46" spans="2:10" ht="15.75" x14ac:dyDescent="0.25">
      <c r="B46" s="123"/>
      <c r="C46" s="138">
        <v>3296</v>
      </c>
      <c r="D46" s="128" t="s">
        <v>89</v>
      </c>
      <c r="E46" s="132"/>
      <c r="F46" s="129">
        <v>0</v>
      </c>
      <c r="G46" s="130"/>
      <c r="H46" s="123"/>
      <c r="I46" s="123"/>
      <c r="J46" s="123"/>
    </row>
    <row r="47" spans="2:10" ht="15.75" x14ac:dyDescent="0.25">
      <c r="B47" s="123"/>
      <c r="C47" s="138">
        <v>3299</v>
      </c>
      <c r="D47" s="128" t="s">
        <v>84</v>
      </c>
      <c r="E47" s="132"/>
      <c r="F47" s="129">
        <v>48692.3</v>
      </c>
      <c r="G47" s="130"/>
      <c r="H47" s="123"/>
      <c r="I47" s="123"/>
      <c r="J47" s="123"/>
    </row>
    <row r="48" spans="2:10" ht="15.75" x14ac:dyDescent="0.25">
      <c r="B48" s="123"/>
      <c r="C48" s="134">
        <v>34</v>
      </c>
      <c r="D48" s="135" t="s">
        <v>90</v>
      </c>
      <c r="E48" s="136">
        <v>0</v>
      </c>
      <c r="F48" s="136">
        <v>823.32</v>
      </c>
      <c r="G48" s="137">
        <v>0</v>
      </c>
      <c r="H48" s="123"/>
      <c r="I48" s="123"/>
      <c r="J48" s="123"/>
    </row>
    <row r="49" spans="2:10" ht="15.75" x14ac:dyDescent="0.25">
      <c r="B49" s="123"/>
      <c r="C49" s="134">
        <v>342</v>
      </c>
      <c r="D49" s="135" t="s">
        <v>91</v>
      </c>
      <c r="E49" s="136">
        <v>0</v>
      </c>
      <c r="F49" s="136">
        <v>0</v>
      </c>
      <c r="G49" s="137">
        <v>0</v>
      </c>
      <c r="H49" s="123"/>
      <c r="I49" s="123"/>
      <c r="J49" s="123"/>
    </row>
    <row r="50" spans="2:10" ht="15.75" x14ac:dyDescent="0.25">
      <c r="B50" s="123"/>
      <c r="C50" s="138">
        <v>3423</v>
      </c>
      <c r="D50" s="128" t="s">
        <v>91</v>
      </c>
      <c r="E50" s="132"/>
      <c r="F50" s="129">
        <v>0</v>
      </c>
      <c r="G50" s="130"/>
      <c r="H50" s="123"/>
      <c r="I50" s="123"/>
      <c r="J50" s="123"/>
    </row>
    <row r="51" spans="2:10" ht="15.75" x14ac:dyDescent="0.25">
      <c r="B51" s="123"/>
      <c r="C51" s="134">
        <v>343</v>
      </c>
      <c r="D51" s="135" t="s">
        <v>92</v>
      </c>
      <c r="E51" s="136">
        <v>0</v>
      </c>
      <c r="F51" s="136">
        <v>823.32</v>
      </c>
      <c r="G51" s="137">
        <v>0</v>
      </c>
      <c r="H51" s="123"/>
      <c r="I51" s="123"/>
      <c r="J51" s="123"/>
    </row>
    <row r="52" spans="2:10" ht="15.75" x14ac:dyDescent="0.25">
      <c r="B52" s="123"/>
      <c r="C52" s="138">
        <v>3431</v>
      </c>
      <c r="D52" s="128" t="s">
        <v>93</v>
      </c>
      <c r="E52" s="129"/>
      <c r="F52" s="129">
        <v>787.11</v>
      </c>
      <c r="G52" s="130"/>
      <c r="H52" s="123"/>
      <c r="I52" s="123"/>
      <c r="J52" s="123"/>
    </row>
    <row r="53" spans="2:10" ht="15.75" x14ac:dyDescent="0.25">
      <c r="B53" s="123"/>
      <c r="C53" s="138">
        <v>3432</v>
      </c>
      <c r="D53" s="128" t="s">
        <v>94</v>
      </c>
      <c r="E53" s="129"/>
      <c r="F53" s="129">
        <v>36.21</v>
      </c>
      <c r="G53" s="130"/>
      <c r="H53" s="123"/>
      <c r="I53" s="123"/>
      <c r="J53" s="123"/>
    </row>
    <row r="54" spans="2:10" ht="15.75" x14ac:dyDescent="0.25">
      <c r="B54" s="123"/>
      <c r="C54" s="138">
        <v>3433</v>
      </c>
      <c r="D54" s="128" t="s">
        <v>95</v>
      </c>
      <c r="E54" s="129"/>
      <c r="F54" s="129">
        <v>0</v>
      </c>
      <c r="G54" s="130"/>
      <c r="H54" s="123"/>
      <c r="I54" s="123"/>
      <c r="J54" s="123"/>
    </row>
    <row r="55" spans="2:10" ht="15.75" x14ac:dyDescent="0.25">
      <c r="B55" s="123"/>
      <c r="C55" s="134">
        <v>37</v>
      </c>
      <c r="D55" s="135" t="s">
        <v>96</v>
      </c>
      <c r="E55" s="136">
        <v>0</v>
      </c>
      <c r="F55" s="136">
        <v>0</v>
      </c>
      <c r="G55" s="137">
        <v>0</v>
      </c>
      <c r="H55" s="123"/>
      <c r="I55" s="123"/>
      <c r="J55" s="123"/>
    </row>
    <row r="56" spans="2:10" ht="15.75" x14ac:dyDescent="0.25">
      <c r="B56" s="123"/>
      <c r="C56" s="134">
        <v>371</v>
      </c>
      <c r="D56" s="135" t="s">
        <v>96</v>
      </c>
      <c r="E56" s="136">
        <v>0</v>
      </c>
      <c r="F56" s="136">
        <v>0</v>
      </c>
      <c r="G56" s="137">
        <v>0</v>
      </c>
      <c r="H56" s="123"/>
      <c r="I56" s="123"/>
      <c r="J56" s="123"/>
    </row>
    <row r="57" spans="2:10" ht="15.75" x14ac:dyDescent="0.25">
      <c r="B57" s="123"/>
      <c r="C57" s="131">
        <v>3721</v>
      </c>
      <c r="D57" s="128" t="s">
        <v>97</v>
      </c>
      <c r="E57" s="132"/>
      <c r="F57" s="129">
        <v>0</v>
      </c>
      <c r="G57" s="130"/>
      <c r="H57" s="123"/>
      <c r="I57" s="123"/>
      <c r="J57" s="123"/>
    </row>
    <row r="58" spans="2:10" ht="15.75" x14ac:dyDescent="0.25">
      <c r="B58" s="123"/>
      <c r="C58" s="134">
        <v>372</v>
      </c>
      <c r="D58" s="135" t="s">
        <v>98</v>
      </c>
      <c r="E58" s="136">
        <v>0</v>
      </c>
      <c r="F58" s="136">
        <v>0</v>
      </c>
      <c r="G58" s="137">
        <v>0</v>
      </c>
      <c r="H58" s="123"/>
      <c r="I58" s="123"/>
      <c r="J58" s="123"/>
    </row>
    <row r="59" spans="2:10" ht="15.75" x14ac:dyDescent="0.25">
      <c r="B59" s="123"/>
      <c r="C59" s="140">
        <v>3722</v>
      </c>
      <c r="D59" s="128" t="s">
        <v>99</v>
      </c>
      <c r="E59" s="132"/>
      <c r="F59" s="129">
        <v>0</v>
      </c>
      <c r="G59" s="130"/>
      <c r="H59" s="123"/>
      <c r="I59" s="123"/>
      <c r="J59" s="123"/>
    </row>
    <row r="60" spans="2:10" ht="15.75" x14ac:dyDescent="0.25">
      <c r="B60" s="123"/>
      <c r="C60" s="134">
        <v>4</v>
      </c>
      <c r="D60" s="141" t="s">
        <v>100</v>
      </c>
      <c r="E60" s="136">
        <v>20000</v>
      </c>
      <c r="F60" s="136">
        <v>0</v>
      </c>
      <c r="G60" s="137">
        <v>0</v>
      </c>
      <c r="H60" s="123"/>
      <c r="I60" s="123"/>
      <c r="J60" s="123"/>
    </row>
    <row r="61" spans="2:10" ht="15.75" x14ac:dyDescent="0.25">
      <c r="B61" s="123"/>
      <c r="C61" s="134">
        <v>42</v>
      </c>
      <c r="D61" s="135" t="s">
        <v>101</v>
      </c>
      <c r="E61" s="136">
        <v>20000</v>
      </c>
      <c r="F61" s="136">
        <v>0</v>
      </c>
      <c r="G61" s="137">
        <v>0</v>
      </c>
      <c r="H61" s="123"/>
      <c r="I61" s="123"/>
      <c r="J61" s="123"/>
    </row>
    <row r="62" spans="2:10" ht="15.75" x14ac:dyDescent="0.25">
      <c r="B62" s="123"/>
      <c r="C62" s="134">
        <v>422</v>
      </c>
      <c r="D62" s="135" t="s">
        <v>102</v>
      </c>
      <c r="E62" s="136">
        <v>20000</v>
      </c>
      <c r="F62" s="136">
        <v>0</v>
      </c>
      <c r="G62" s="137">
        <v>0</v>
      </c>
      <c r="H62" s="123"/>
      <c r="I62" s="123"/>
      <c r="J62" s="123"/>
    </row>
    <row r="63" spans="2:10" ht="15.75" x14ac:dyDescent="0.25">
      <c r="B63" s="123"/>
      <c r="C63" s="140">
        <v>4221</v>
      </c>
      <c r="D63" s="128" t="s">
        <v>103</v>
      </c>
      <c r="E63" s="129"/>
      <c r="F63" s="142">
        <v>0</v>
      </c>
      <c r="G63" s="130"/>
      <c r="H63" s="123"/>
      <c r="I63" s="123"/>
      <c r="J63" s="123"/>
    </row>
    <row r="64" spans="2:10" ht="15.75" x14ac:dyDescent="0.25">
      <c r="B64" s="123"/>
      <c r="C64" s="140">
        <v>4222</v>
      </c>
      <c r="D64" s="128" t="s">
        <v>104</v>
      </c>
      <c r="E64" s="129"/>
      <c r="F64" s="142">
        <v>0</v>
      </c>
      <c r="G64" s="130"/>
      <c r="H64" s="123"/>
      <c r="I64" s="123"/>
      <c r="J64" s="123"/>
    </row>
    <row r="65" spans="2:10" ht="15.75" x14ac:dyDescent="0.25">
      <c r="B65" s="123"/>
      <c r="C65" s="140">
        <v>4223</v>
      </c>
      <c r="D65" s="128" t="s">
        <v>105</v>
      </c>
      <c r="E65" s="129"/>
      <c r="F65" s="142">
        <v>0</v>
      </c>
      <c r="G65" s="130"/>
      <c r="H65" s="123"/>
      <c r="I65" s="123"/>
      <c r="J65" s="123"/>
    </row>
    <row r="66" spans="2:10" ht="15.75" x14ac:dyDescent="0.25">
      <c r="B66" s="123"/>
      <c r="C66" s="134">
        <v>424</v>
      </c>
      <c r="D66" s="135" t="s">
        <v>106</v>
      </c>
      <c r="E66" s="143">
        <v>0</v>
      </c>
      <c r="F66" s="136">
        <v>0</v>
      </c>
      <c r="G66" s="137">
        <v>0</v>
      </c>
      <c r="H66" s="123"/>
      <c r="I66" s="123"/>
      <c r="J66" s="123"/>
    </row>
    <row r="67" spans="2:10" ht="15.75" x14ac:dyDescent="0.25">
      <c r="B67" s="123"/>
      <c r="C67" s="140">
        <v>4241</v>
      </c>
      <c r="D67" s="128" t="s">
        <v>107</v>
      </c>
      <c r="E67" s="129"/>
      <c r="F67" s="142">
        <v>0</v>
      </c>
      <c r="G67" s="130"/>
      <c r="H67" s="123"/>
      <c r="I67" s="123"/>
      <c r="J67" s="123"/>
    </row>
    <row r="68" spans="2:10" ht="15.75" x14ac:dyDescent="0.25">
      <c r="B68" s="123"/>
      <c r="C68" s="134">
        <v>426</v>
      </c>
      <c r="D68" s="135" t="s">
        <v>108</v>
      </c>
      <c r="E68" s="143">
        <v>0</v>
      </c>
      <c r="F68" s="136">
        <v>0</v>
      </c>
      <c r="G68" s="137">
        <v>0</v>
      </c>
      <c r="H68" s="123"/>
      <c r="I68" s="123"/>
      <c r="J68" s="123"/>
    </row>
    <row r="69" spans="2:10" ht="15.75" x14ac:dyDescent="0.25">
      <c r="B69" s="123"/>
      <c r="C69" s="140">
        <v>4262</v>
      </c>
      <c r="D69" s="128" t="s">
        <v>109</v>
      </c>
      <c r="E69" s="129"/>
      <c r="F69" s="142">
        <v>0</v>
      </c>
      <c r="G69" s="130"/>
      <c r="H69" s="123"/>
      <c r="I69" s="123"/>
      <c r="J69" s="123"/>
    </row>
    <row r="70" spans="2:10" ht="15.75" x14ac:dyDescent="0.25">
      <c r="B70" s="123"/>
      <c r="C70" s="123"/>
      <c r="D70" s="123"/>
      <c r="E70" s="123"/>
      <c r="F70" s="123"/>
      <c r="G70" s="123"/>
      <c r="H70" s="123"/>
      <c r="I70" s="123"/>
      <c r="J70" s="123"/>
    </row>
    <row r="71" spans="2:10" ht="15.75" x14ac:dyDescent="0.25">
      <c r="B71" s="123"/>
      <c r="C71" s="123"/>
      <c r="D71" s="123"/>
      <c r="E71" s="123"/>
      <c r="F71" s="123"/>
      <c r="G71" s="123"/>
      <c r="H71" s="123"/>
      <c r="I71" s="123"/>
      <c r="J71" s="123"/>
    </row>
    <row r="72" spans="2:10" ht="15.75" x14ac:dyDescent="0.25">
      <c r="B72" s="123"/>
      <c r="C72" s="123"/>
      <c r="D72" s="123"/>
      <c r="E72" s="123"/>
      <c r="F72" s="123"/>
      <c r="G72" s="123"/>
      <c r="H72" s="123"/>
      <c r="I72" s="123"/>
      <c r="J72" s="123"/>
    </row>
    <row r="73" spans="2:10" ht="15.75" x14ac:dyDescent="0.25">
      <c r="B73" s="123"/>
      <c r="C73" s="123"/>
      <c r="D73" s="123"/>
      <c r="E73" s="123"/>
      <c r="F73" s="123"/>
      <c r="G73" s="123"/>
      <c r="H73" s="123"/>
      <c r="I73" s="123"/>
      <c r="J73" s="123"/>
    </row>
    <row r="74" spans="2:10" ht="15.75" x14ac:dyDescent="0.25">
      <c r="B74" s="123"/>
      <c r="C74" s="123"/>
      <c r="D74" s="123"/>
      <c r="E74" s="123"/>
      <c r="F74" s="123"/>
      <c r="G74" s="123"/>
      <c r="H74" s="123"/>
      <c r="I74" s="123"/>
      <c r="J74" s="123"/>
    </row>
    <row r="75" spans="2:10" ht="15.75" x14ac:dyDescent="0.25">
      <c r="B75" s="123"/>
      <c r="C75" s="123"/>
      <c r="D75" s="123"/>
      <c r="E75" s="123"/>
      <c r="F75" s="123"/>
      <c r="G75" s="123"/>
      <c r="H75" s="123"/>
      <c r="I75" s="123"/>
      <c r="J75" s="123"/>
    </row>
    <row r="76" spans="2:10" ht="15.75" x14ac:dyDescent="0.25">
      <c r="B76" s="123"/>
      <c r="C76" s="124" t="s">
        <v>22</v>
      </c>
      <c r="D76" s="124" t="s">
        <v>41</v>
      </c>
      <c r="E76" s="125" t="s">
        <v>38</v>
      </c>
      <c r="F76" s="124" t="s">
        <v>39</v>
      </c>
      <c r="G76" s="124" t="s">
        <v>40</v>
      </c>
      <c r="H76" s="123"/>
      <c r="I76" s="123"/>
      <c r="J76" s="123"/>
    </row>
    <row r="77" spans="2:10" ht="15.75" x14ac:dyDescent="0.25">
      <c r="B77" s="123"/>
      <c r="C77" s="124">
        <v>1</v>
      </c>
      <c r="D77" s="124">
        <v>2</v>
      </c>
      <c r="E77" s="125">
        <v>3</v>
      </c>
      <c r="F77" s="124">
        <v>4</v>
      </c>
      <c r="G77" s="124">
        <v>5</v>
      </c>
      <c r="H77" s="123"/>
      <c r="I77" s="123"/>
      <c r="J77" s="123"/>
    </row>
    <row r="78" spans="2:10" ht="15.75" x14ac:dyDescent="0.25">
      <c r="B78" s="123"/>
      <c r="C78" s="144" t="s">
        <v>45</v>
      </c>
      <c r="D78" s="144" t="s">
        <v>46</v>
      </c>
      <c r="E78" s="145"/>
      <c r="F78" s="144"/>
      <c r="G78" s="144"/>
      <c r="H78" s="123"/>
      <c r="I78" s="123"/>
      <c r="J78" s="123"/>
    </row>
    <row r="79" spans="2:10" ht="15.75" x14ac:dyDescent="0.25">
      <c r="B79" s="123"/>
      <c r="C79" s="128"/>
      <c r="D79" s="128" t="s">
        <v>113</v>
      </c>
      <c r="E79" s="129">
        <f>E90</f>
        <v>30924</v>
      </c>
      <c r="F79" s="129">
        <f>SUM(F80+F131)</f>
        <v>330839.63</v>
      </c>
      <c r="G79" s="130"/>
      <c r="H79" s="123"/>
      <c r="I79" s="123"/>
      <c r="J79" s="123"/>
    </row>
    <row r="80" spans="2:10" ht="15.75" x14ac:dyDescent="0.25">
      <c r="B80" s="123"/>
      <c r="C80" s="131">
        <v>3</v>
      </c>
      <c r="D80" s="128" t="s">
        <v>42</v>
      </c>
      <c r="E80" s="132">
        <f>E90</f>
        <v>30924</v>
      </c>
      <c r="F80" s="132">
        <v>330839.63</v>
      </c>
      <c r="G80" s="130"/>
      <c r="H80" s="123"/>
      <c r="I80" s="123"/>
      <c r="J80" s="123"/>
    </row>
    <row r="81" spans="2:10" ht="15.75" x14ac:dyDescent="0.25">
      <c r="B81" s="123"/>
      <c r="C81" s="134">
        <v>31</v>
      </c>
      <c r="D81" s="135" t="s">
        <v>55</v>
      </c>
      <c r="E81" s="136"/>
      <c r="F81" s="136">
        <v>0</v>
      </c>
      <c r="G81" s="137">
        <v>0</v>
      </c>
      <c r="H81" s="123"/>
      <c r="I81" s="123"/>
      <c r="J81" s="123"/>
    </row>
    <row r="82" spans="2:10" ht="15.75" x14ac:dyDescent="0.25">
      <c r="B82" s="123"/>
      <c r="C82" s="134">
        <v>311</v>
      </c>
      <c r="D82" s="135" t="s">
        <v>56</v>
      </c>
      <c r="E82" s="136"/>
      <c r="F82" s="136">
        <v>0</v>
      </c>
      <c r="G82" s="137">
        <v>0</v>
      </c>
      <c r="H82" s="123"/>
      <c r="I82" s="123"/>
      <c r="J82" s="123"/>
    </row>
    <row r="83" spans="2:10" ht="15.75" x14ac:dyDescent="0.25">
      <c r="B83" s="123"/>
      <c r="C83" s="138">
        <v>3111</v>
      </c>
      <c r="D83" s="128" t="s">
        <v>57</v>
      </c>
      <c r="E83" s="132"/>
      <c r="F83" s="132"/>
      <c r="G83" s="130"/>
      <c r="H83" s="123"/>
      <c r="I83" s="123"/>
      <c r="J83" s="123"/>
    </row>
    <row r="84" spans="2:10" ht="15.75" x14ac:dyDescent="0.25">
      <c r="B84" s="123"/>
      <c r="C84" s="138">
        <v>3112</v>
      </c>
      <c r="D84" s="128" t="s">
        <v>58</v>
      </c>
      <c r="E84" s="132"/>
      <c r="F84" s="132"/>
      <c r="G84" s="130"/>
      <c r="H84" s="123"/>
      <c r="I84" s="123"/>
      <c r="J84" s="123"/>
    </row>
    <row r="85" spans="2:10" ht="15.75" x14ac:dyDescent="0.25">
      <c r="B85" s="123"/>
      <c r="C85" s="138">
        <v>3113</v>
      </c>
      <c r="D85" s="128" t="s">
        <v>59</v>
      </c>
      <c r="E85" s="132"/>
      <c r="F85" s="132"/>
      <c r="G85" s="130"/>
      <c r="H85" s="123"/>
      <c r="I85" s="123"/>
      <c r="J85" s="123"/>
    </row>
    <row r="86" spans="2:10" ht="15.75" x14ac:dyDescent="0.25">
      <c r="B86" s="123"/>
      <c r="C86" s="134">
        <v>312</v>
      </c>
      <c r="D86" s="135" t="s">
        <v>60</v>
      </c>
      <c r="E86" s="136"/>
      <c r="F86" s="136">
        <v>0</v>
      </c>
      <c r="G86" s="137">
        <v>0</v>
      </c>
      <c r="H86" s="123"/>
      <c r="I86" s="123"/>
      <c r="J86" s="123"/>
    </row>
    <row r="87" spans="2:10" ht="15.75" x14ac:dyDescent="0.25">
      <c r="B87" s="123"/>
      <c r="C87" s="138">
        <v>3121</v>
      </c>
      <c r="D87" s="128" t="s">
        <v>60</v>
      </c>
      <c r="E87" s="132"/>
      <c r="F87" s="132"/>
      <c r="G87" s="130"/>
      <c r="H87" s="123"/>
      <c r="I87" s="123"/>
      <c r="J87" s="123"/>
    </row>
    <row r="88" spans="2:10" ht="15.75" x14ac:dyDescent="0.25">
      <c r="B88" s="123"/>
      <c r="C88" s="134">
        <v>313</v>
      </c>
      <c r="D88" s="135" t="s">
        <v>61</v>
      </c>
      <c r="E88" s="136"/>
      <c r="F88" s="136">
        <v>0</v>
      </c>
      <c r="G88" s="137">
        <v>0</v>
      </c>
      <c r="H88" s="123"/>
      <c r="I88" s="123"/>
      <c r="J88" s="123"/>
    </row>
    <row r="89" spans="2:10" ht="15.75" x14ac:dyDescent="0.25">
      <c r="B89" s="123"/>
      <c r="C89" s="138">
        <v>3132</v>
      </c>
      <c r="D89" s="128" t="s">
        <v>62</v>
      </c>
      <c r="E89" s="132"/>
      <c r="F89" s="132"/>
      <c r="G89" s="130"/>
      <c r="H89" s="123"/>
      <c r="I89" s="123"/>
      <c r="J89" s="123"/>
    </row>
    <row r="90" spans="2:10" ht="15.75" x14ac:dyDescent="0.25">
      <c r="B90" s="123"/>
      <c r="C90" s="134">
        <v>32</v>
      </c>
      <c r="D90" s="135" t="s">
        <v>63</v>
      </c>
      <c r="E90" s="136">
        <v>30924</v>
      </c>
      <c r="F90" s="136">
        <v>330839.56</v>
      </c>
      <c r="G90" s="137">
        <f t="shared" ref="G90:G101" si="1">F90/E90*100</f>
        <v>1069.8472383908938</v>
      </c>
      <c r="H90" s="123"/>
      <c r="I90" s="123"/>
      <c r="J90" s="123"/>
    </row>
    <row r="91" spans="2:10" ht="15.75" x14ac:dyDescent="0.25">
      <c r="B91" s="123"/>
      <c r="C91" s="134">
        <v>321</v>
      </c>
      <c r="D91" s="135" t="s">
        <v>64</v>
      </c>
      <c r="E91" s="136"/>
      <c r="F91" s="136">
        <v>30204.47</v>
      </c>
      <c r="G91" s="137">
        <v>0</v>
      </c>
      <c r="H91" s="123"/>
      <c r="I91" s="123"/>
      <c r="J91" s="123"/>
    </row>
    <row r="92" spans="2:10" ht="15.75" x14ac:dyDescent="0.25">
      <c r="B92" s="123"/>
      <c r="C92" s="138">
        <v>3211</v>
      </c>
      <c r="D92" s="128" t="s">
        <v>65</v>
      </c>
      <c r="E92" s="132"/>
      <c r="F92" s="129">
        <v>30204.47</v>
      </c>
      <c r="G92" s="130"/>
      <c r="H92" s="123"/>
      <c r="I92" s="123"/>
      <c r="J92" s="123"/>
    </row>
    <row r="93" spans="2:10" ht="15.75" x14ac:dyDescent="0.25">
      <c r="B93" s="123"/>
      <c r="C93" s="138">
        <v>3212</v>
      </c>
      <c r="D93" s="128" t="s">
        <v>66</v>
      </c>
      <c r="E93" s="132"/>
      <c r="F93" s="132"/>
      <c r="G93" s="130"/>
      <c r="H93" s="123"/>
      <c r="I93" s="123"/>
      <c r="J93" s="123"/>
    </row>
    <row r="94" spans="2:10" ht="15.75" x14ac:dyDescent="0.25">
      <c r="B94" s="123"/>
      <c r="C94" s="138">
        <v>3213</v>
      </c>
      <c r="D94" s="128" t="s">
        <v>67</v>
      </c>
      <c r="E94" s="132"/>
      <c r="F94" s="132"/>
      <c r="G94" s="130"/>
      <c r="H94" s="123"/>
      <c r="I94" s="123"/>
      <c r="J94" s="123"/>
    </row>
    <row r="95" spans="2:10" ht="15.75" x14ac:dyDescent="0.25">
      <c r="B95" s="123"/>
      <c r="C95" s="134">
        <v>322</v>
      </c>
      <c r="D95" s="135" t="s">
        <v>68</v>
      </c>
      <c r="E95" s="136"/>
      <c r="F95" s="136">
        <v>10724.3</v>
      </c>
      <c r="G95" s="137">
        <v>0</v>
      </c>
      <c r="H95" s="123"/>
      <c r="I95" s="123"/>
      <c r="J95" s="123"/>
    </row>
    <row r="96" spans="2:10" ht="15.75" x14ac:dyDescent="0.25">
      <c r="B96" s="123"/>
      <c r="C96" s="138">
        <v>3221</v>
      </c>
      <c r="D96" s="128" t="s">
        <v>69</v>
      </c>
      <c r="E96" s="132"/>
      <c r="F96" s="129">
        <v>10454.4</v>
      </c>
      <c r="G96" s="130"/>
      <c r="H96" s="123"/>
      <c r="I96" s="123"/>
      <c r="J96" s="123"/>
    </row>
    <row r="97" spans="2:10" ht="15.75" x14ac:dyDescent="0.25">
      <c r="B97" s="123"/>
      <c r="C97" s="138">
        <v>3222</v>
      </c>
      <c r="D97" s="128" t="s">
        <v>70</v>
      </c>
      <c r="E97" s="132"/>
      <c r="F97" s="129">
        <v>269.89999999999998</v>
      </c>
      <c r="G97" s="130"/>
      <c r="H97" s="123"/>
      <c r="I97" s="123"/>
      <c r="J97" s="123"/>
    </row>
    <row r="98" spans="2:10" ht="15.75" x14ac:dyDescent="0.25">
      <c r="B98" s="123"/>
      <c r="C98" s="138">
        <v>3223</v>
      </c>
      <c r="D98" s="128" t="s">
        <v>71</v>
      </c>
      <c r="E98" s="132"/>
      <c r="F98" s="129"/>
      <c r="G98" s="130"/>
      <c r="H98" s="123"/>
      <c r="I98" s="123"/>
      <c r="J98" s="123"/>
    </row>
    <row r="99" spans="2:10" ht="15.75" x14ac:dyDescent="0.25">
      <c r="B99" s="123"/>
      <c r="C99" s="138">
        <v>3224</v>
      </c>
      <c r="D99" s="128" t="s">
        <v>72</v>
      </c>
      <c r="E99" s="132"/>
      <c r="F99" s="129"/>
      <c r="G99" s="130"/>
      <c r="H99" s="123"/>
      <c r="I99" s="123"/>
      <c r="J99" s="123"/>
    </row>
    <row r="100" spans="2:10" ht="15.75" x14ac:dyDescent="0.25">
      <c r="B100" s="123"/>
      <c r="C100" s="138">
        <v>3225</v>
      </c>
      <c r="D100" s="128" t="s">
        <v>73</v>
      </c>
      <c r="E100" s="132"/>
      <c r="F100" s="132"/>
      <c r="G100" s="130"/>
      <c r="H100" s="123"/>
      <c r="I100" s="123"/>
      <c r="J100" s="123"/>
    </row>
    <row r="101" spans="2:10" ht="15.75" x14ac:dyDescent="0.25">
      <c r="B101" s="123"/>
      <c r="C101" s="134">
        <v>323</v>
      </c>
      <c r="D101" s="135" t="s">
        <v>74</v>
      </c>
      <c r="E101" s="136">
        <v>30924</v>
      </c>
      <c r="F101" s="136">
        <v>23509.13</v>
      </c>
      <c r="G101" s="137">
        <f t="shared" si="1"/>
        <v>76.022280429439931</v>
      </c>
      <c r="H101" s="123"/>
      <c r="I101" s="123"/>
      <c r="J101" s="123"/>
    </row>
    <row r="102" spans="2:10" ht="15.75" x14ac:dyDescent="0.25">
      <c r="B102" s="123"/>
      <c r="C102" s="138">
        <v>3231</v>
      </c>
      <c r="D102" s="128" t="s">
        <v>75</v>
      </c>
      <c r="E102" s="132"/>
      <c r="F102" s="132"/>
      <c r="G102" s="130"/>
      <c r="H102" s="123"/>
      <c r="I102" s="123"/>
      <c r="J102" s="123"/>
    </row>
    <row r="103" spans="2:10" ht="15.75" x14ac:dyDescent="0.25">
      <c r="B103" s="123"/>
      <c r="C103" s="138">
        <v>3232</v>
      </c>
      <c r="D103" s="128" t="s">
        <v>76</v>
      </c>
      <c r="E103" s="132"/>
      <c r="F103" s="132"/>
      <c r="G103" s="130"/>
      <c r="H103" s="123"/>
      <c r="I103" s="123"/>
      <c r="J103" s="123"/>
    </row>
    <row r="104" spans="2:10" ht="15.75" x14ac:dyDescent="0.25">
      <c r="B104" s="123"/>
      <c r="C104" s="138">
        <v>3233</v>
      </c>
      <c r="D104" s="128" t="s">
        <v>77</v>
      </c>
      <c r="E104" s="132"/>
      <c r="F104" s="132"/>
      <c r="G104" s="130"/>
      <c r="H104" s="123"/>
      <c r="I104" s="123"/>
      <c r="J104" s="123"/>
    </row>
    <row r="105" spans="2:10" ht="15.75" x14ac:dyDescent="0.25">
      <c r="B105" s="123"/>
      <c r="C105" s="138">
        <v>3234</v>
      </c>
      <c r="D105" s="128" t="s">
        <v>78</v>
      </c>
      <c r="E105" s="132"/>
      <c r="F105" s="132"/>
      <c r="G105" s="130"/>
      <c r="H105" s="123"/>
      <c r="I105" s="123"/>
      <c r="J105" s="123"/>
    </row>
    <row r="106" spans="2:10" ht="15.75" x14ac:dyDescent="0.25">
      <c r="B106" s="123"/>
      <c r="C106" s="138">
        <v>3236</v>
      </c>
      <c r="D106" s="128" t="s">
        <v>79</v>
      </c>
      <c r="E106" s="132"/>
      <c r="F106" s="132"/>
      <c r="G106" s="130"/>
      <c r="H106" s="123"/>
      <c r="I106" s="123"/>
      <c r="J106" s="123"/>
    </row>
    <row r="107" spans="2:10" ht="15.75" x14ac:dyDescent="0.25">
      <c r="B107" s="123"/>
      <c r="C107" s="138">
        <v>3237</v>
      </c>
      <c r="D107" s="128" t="s">
        <v>80</v>
      </c>
      <c r="E107" s="132"/>
      <c r="F107" s="132"/>
      <c r="G107" s="130"/>
      <c r="H107" s="123"/>
      <c r="I107" s="123"/>
      <c r="J107" s="123"/>
    </row>
    <row r="108" spans="2:10" ht="15.75" x14ac:dyDescent="0.25">
      <c r="B108" s="123"/>
      <c r="C108" s="138">
        <v>3238</v>
      </c>
      <c r="D108" s="128" t="s">
        <v>81</v>
      </c>
      <c r="E108" s="132"/>
      <c r="F108" s="132"/>
      <c r="G108" s="130"/>
      <c r="H108" s="123"/>
      <c r="I108" s="123"/>
      <c r="J108" s="123"/>
    </row>
    <row r="109" spans="2:10" ht="15.75" x14ac:dyDescent="0.25">
      <c r="B109" s="123"/>
      <c r="C109" s="138">
        <v>3239</v>
      </c>
      <c r="D109" s="128" t="s">
        <v>82</v>
      </c>
      <c r="E109" s="132"/>
      <c r="F109" s="129">
        <v>23590.13</v>
      </c>
      <c r="G109" s="130"/>
      <c r="H109" s="123"/>
      <c r="I109" s="123"/>
      <c r="J109" s="123"/>
    </row>
    <row r="110" spans="2:10" ht="15.75" x14ac:dyDescent="0.25">
      <c r="B110" s="123"/>
      <c r="C110" s="134">
        <v>324</v>
      </c>
      <c r="D110" s="135" t="s">
        <v>83</v>
      </c>
      <c r="E110" s="136"/>
      <c r="F110" s="136">
        <v>0</v>
      </c>
      <c r="G110" s="137">
        <v>0</v>
      </c>
      <c r="H110" s="123"/>
      <c r="I110" s="123"/>
      <c r="J110" s="123"/>
    </row>
    <row r="111" spans="2:10" ht="15.75" x14ac:dyDescent="0.25">
      <c r="B111" s="123"/>
      <c r="C111" s="138">
        <v>3241</v>
      </c>
      <c r="D111" s="128" t="s">
        <v>83</v>
      </c>
      <c r="E111" s="132"/>
      <c r="F111" s="132"/>
      <c r="G111" s="130"/>
      <c r="H111" s="123"/>
      <c r="I111" s="123"/>
      <c r="J111" s="123"/>
    </row>
    <row r="112" spans="2:10" ht="15.75" x14ac:dyDescent="0.25">
      <c r="B112" s="123"/>
      <c r="C112" s="134">
        <v>329</v>
      </c>
      <c r="D112" s="135" t="s">
        <v>84</v>
      </c>
      <c r="E112" s="136"/>
      <c r="F112" s="136">
        <v>266320.65999999997</v>
      </c>
      <c r="G112" s="137">
        <v>0</v>
      </c>
      <c r="H112" s="123"/>
      <c r="I112" s="123"/>
      <c r="J112" s="123"/>
    </row>
    <row r="113" spans="2:10" ht="15.75" x14ac:dyDescent="0.25">
      <c r="B113" s="123"/>
      <c r="C113" s="138">
        <v>3292</v>
      </c>
      <c r="D113" s="128" t="s">
        <v>85</v>
      </c>
      <c r="E113" s="132"/>
      <c r="F113" s="129"/>
      <c r="G113" s="130"/>
      <c r="H113" s="123"/>
      <c r="I113" s="123"/>
      <c r="J113" s="123"/>
    </row>
    <row r="114" spans="2:10" ht="15.75" x14ac:dyDescent="0.25">
      <c r="B114" s="123"/>
      <c r="C114" s="138">
        <v>3293</v>
      </c>
      <c r="D114" s="128" t="s">
        <v>86</v>
      </c>
      <c r="E114" s="132"/>
      <c r="F114" s="129">
        <v>776.53</v>
      </c>
      <c r="G114" s="130"/>
      <c r="H114" s="123"/>
      <c r="I114" s="123"/>
      <c r="J114" s="123"/>
    </row>
    <row r="115" spans="2:10" ht="15.75" x14ac:dyDescent="0.25">
      <c r="B115" s="123"/>
      <c r="C115" s="138">
        <v>3294</v>
      </c>
      <c r="D115" s="128" t="s">
        <v>87</v>
      </c>
      <c r="E115" s="132"/>
      <c r="F115" s="129"/>
      <c r="G115" s="130"/>
      <c r="H115" s="123"/>
      <c r="I115" s="123"/>
      <c r="J115" s="123"/>
    </row>
    <row r="116" spans="2:10" ht="15.75" x14ac:dyDescent="0.25">
      <c r="B116" s="123"/>
      <c r="C116" s="138">
        <v>3295</v>
      </c>
      <c r="D116" s="128" t="s">
        <v>88</v>
      </c>
      <c r="E116" s="132"/>
      <c r="F116" s="129"/>
      <c r="G116" s="130"/>
      <c r="H116" s="123"/>
      <c r="I116" s="123"/>
      <c r="J116" s="123"/>
    </row>
    <row r="117" spans="2:10" ht="15.75" x14ac:dyDescent="0.25">
      <c r="B117" s="123"/>
      <c r="C117" s="138">
        <v>3296</v>
      </c>
      <c r="D117" s="128" t="s">
        <v>89</v>
      </c>
      <c r="E117" s="132"/>
      <c r="F117" s="129"/>
      <c r="G117" s="130"/>
      <c r="H117" s="123"/>
      <c r="I117" s="123"/>
      <c r="J117" s="123"/>
    </row>
    <row r="118" spans="2:10" ht="15.75" x14ac:dyDescent="0.25">
      <c r="B118" s="123"/>
      <c r="C118" s="138">
        <v>3299</v>
      </c>
      <c r="D118" s="128" t="s">
        <v>84</v>
      </c>
      <c r="E118" s="132"/>
      <c r="F118" s="129">
        <v>265544.13</v>
      </c>
      <c r="G118" s="130"/>
      <c r="H118" s="123"/>
      <c r="I118" s="123"/>
      <c r="J118" s="123"/>
    </row>
    <row r="119" spans="2:10" ht="15.75" x14ac:dyDescent="0.25">
      <c r="B119" s="123"/>
      <c r="C119" s="134">
        <v>34</v>
      </c>
      <c r="D119" s="135" t="s">
        <v>90</v>
      </c>
      <c r="E119" s="136"/>
      <c r="F119" s="136">
        <v>7.0000000000000007E-2</v>
      </c>
      <c r="G119" s="137">
        <v>0</v>
      </c>
      <c r="H119" s="123"/>
      <c r="I119" s="123"/>
      <c r="J119" s="123"/>
    </row>
    <row r="120" spans="2:10" ht="15.75" x14ac:dyDescent="0.25">
      <c r="B120" s="123"/>
      <c r="C120" s="134">
        <v>342</v>
      </c>
      <c r="D120" s="135" t="s">
        <v>91</v>
      </c>
      <c r="E120" s="136"/>
      <c r="F120" s="136">
        <v>0</v>
      </c>
      <c r="G120" s="137">
        <v>0</v>
      </c>
      <c r="H120" s="123"/>
      <c r="I120" s="123"/>
      <c r="J120" s="123"/>
    </row>
    <row r="121" spans="2:10" ht="15.75" x14ac:dyDescent="0.25">
      <c r="B121" s="123"/>
      <c r="C121" s="138">
        <v>3423</v>
      </c>
      <c r="D121" s="128" t="s">
        <v>91</v>
      </c>
      <c r="E121" s="132"/>
      <c r="F121" s="132"/>
      <c r="G121" s="130"/>
      <c r="H121" s="123"/>
      <c r="I121" s="123"/>
      <c r="J121" s="123"/>
    </row>
    <row r="122" spans="2:10" ht="15.75" x14ac:dyDescent="0.25">
      <c r="B122" s="123"/>
      <c r="C122" s="134">
        <v>343</v>
      </c>
      <c r="D122" s="135" t="s">
        <v>92</v>
      </c>
      <c r="E122" s="136"/>
      <c r="F122" s="136">
        <v>7.0000000000000007E-2</v>
      </c>
      <c r="G122" s="137">
        <v>0</v>
      </c>
      <c r="H122" s="123"/>
      <c r="I122" s="123"/>
      <c r="J122" s="123"/>
    </row>
    <row r="123" spans="2:10" ht="15.75" x14ac:dyDescent="0.25">
      <c r="B123" s="123"/>
      <c r="C123" s="138">
        <v>3431</v>
      </c>
      <c r="D123" s="128" t="s">
        <v>93</v>
      </c>
      <c r="E123" s="129"/>
      <c r="F123" s="129"/>
      <c r="G123" s="130"/>
      <c r="H123" s="123"/>
      <c r="I123" s="123"/>
      <c r="J123" s="123"/>
    </row>
    <row r="124" spans="2:10" ht="15.75" x14ac:dyDescent="0.25">
      <c r="B124" s="123"/>
      <c r="C124" s="138">
        <v>3432</v>
      </c>
      <c r="D124" s="128" t="s">
        <v>94</v>
      </c>
      <c r="E124" s="129"/>
      <c r="F124" s="129">
        <v>7.0000000000000007E-2</v>
      </c>
      <c r="G124" s="130"/>
      <c r="H124" s="123"/>
      <c r="I124" s="123"/>
      <c r="J124" s="123"/>
    </row>
    <row r="125" spans="2:10" ht="15.75" x14ac:dyDescent="0.25">
      <c r="B125" s="123"/>
      <c r="C125" s="138">
        <v>3433</v>
      </c>
      <c r="D125" s="128" t="s">
        <v>95</v>
      </c>
      <c r="E125" s="129"/>
      <c r="F125" s="129"/>
      <c r="G125" s="130"/>
      <c r="H125" s="123"/>
      <c r="I125" s="123"/>
      <c r="J125" s="123"/>
    </row>
    <row r="126" spans="2:10" ht="15.75" x14ac:dyDescent="0.25">
      <c r="B126" s="123"/>
      <c r="C126" s="134">
        <v>37</v>
      </c>
      <c r="D126" s="135" t="s">
        <v>96</v>
      </c>
      <c r="E126" s="136"/>
      <c r="F126" s="136">
        <v>0</v>
      </c>
      <c r="G126" s="137">
        <v>0</v>
      </c>
      <c r="H126" s="123"/>
      <c r="I126" s="123"/>
      <c r="J126" s="123"/>
    </row>
    <row r="127" spans="2:10" ht="15.75" x14ac:dyDescent="0.25">
      <c r="B127" s="123"/>
      <c r="C127" s="134">
        <v>371</v>
      </c>
      <c r="D127" s="135" t="s">
        <v>96</v>
      </c>
      <c r="E127" s="136"/>
      <c r="F127" s="136">
        <v>0</v>
      </c>
      <c r="G127" s="137">
        <v>0</v>
      </c>
      <c r="H127" s="123"/>
      <c r="I127" s="123"/>
      <c r="J127" s="123"/>
    </row>
    <row r="128" spans="2:10" ht="15.75" x14ac:dyDescent="0.25">
      <c r="B128" s="123"/>
      <c r="C128" s="131">
        <v>3721</v>
      </c>
      <c r="D128" s="128" t="s">
        <v>97</v>
      </c>
      <c r="E128" s="132"/>
      <c r="F128" s="132"/>
      <c r="G128" s="130"/>
      <c r="H128" s="123"/>
      <c r="I128" s="123"/>
      <c r="J128" s="123"/>
    </row>
    <row r="129" spans="2:10" ht="15.75" x14ac:dyDescent="0.25">
      <c r="B129" s="123"/>
      <c r="C129" s="134">
        <v>372</v>
      </c>
      <c r="D129" s="135" t="s">
        <v>98</v>
      </c>
      <c r="E129" s="136"/>
      <c r="F129" s="136">
        <v>0</v>
      </c>
      <c r="G129" s="137">
        <v>0</v>
      </c>
      <c r="H129" s="123"/>
      <c r="I129" s="123"/>
      <c r="J129" s="123"/>
    </row>
    <row r="130" spans="2:10" ht="15.75" x14ac:dyDescent="0.25">
      <c r="B130" s="123"/>
      <c r="C130" s="140">
        <v>3722</v>
      </c>
      <c r="D130" s="128" t="s">
        <v>99</v>
      </c>
      <c r="E130" s="132"/>
      <c r="F130" s="132"/>
      <c r="G130" s="130"/>
      <c r="H130" s="123"/>
      <c r="I130" s="123"/>
      <c r="J130" s="123"/>
    </row>
    <row r="131" spans="2:10" ht="15.75" x14ac:dyDescent="0.25">
      <c r="B131" s="123"/>
      <c r="C131" s="134">
        <v>4</v>
      </c>
      <c r="D131" s="141" t="s">
        <v>100</v>
      </c>
      <c r="E131" s="136"/>
      <c r="F131" s="136">
        <v>0</v>
      </c>
      <c r="G131" s="137">
        <v>0</v>
      </c>
      <c r="H131" s="123"/>
      <c r="I131" s="123"/>
      <c r="J131" s="123"/>
    </row>
    <row r="132" spans="2:10" ht="15.75" x14ac:dyDescent="0.25">
      <c r="B132" s="123"/>
      <c r="C132" s="134">
        <v>42</v>
      </c>
      <c r="D132" s="135" t="s">
        <v>101</v>
      </c>
      <c r="E132" s="136"/>
      <c r="F132" s="136">
        <v>0</v>
      </c>
      <c r="G132" s="137">
        <v>0</v>
      </c>
      <c r="H132" s="123"/>
      <c r="I132" s="123"/>
      <c r="J132" s="123"/>
    </row>
    <row r="133" spans="2:10" ht="15.75" x14ac:dyDescent="0.25">
      <c r="B133" s="123"/>
      <c r="C133" s="134">
        <v>422</v>
      </c>
      <c r="D133" s="135" t="s">
        <v>102</v>
      </c>
      <c r="E133" s="136"/>
      <c r="F133" s="136">
        <v>0</v>
      </c>
      <c r="G133" s="137">
        <v>0</v>
      </c>
      <c r="H133" s="123"/>
      <c r="I133" s="123"/>
      <c r="J133" s="123"/>
    </row>
    <row r="134" spans="2:10" ht="15.75" x14ac:dyDescent="0.25">
      <c r="B134" s="123"/>
      <c r="C134" s="140">
        <v>4221</v>
      </c>
      <c r="D134" s="128" t="s">
        <v>103</v>
      </c>
      <c r="E134" s="129"/>
      <c r="F134" s="129"/>
      <c r="G134" s="130"/>
      <c r="H134" s="123"/>
      <c r="I134" s="123"/>
      <c r="J134" s="123"/>
    </row>
    <row r="135" spans="2:10" ht="15.75" x14ac:dyDescent="0.25">
      <c r="B135" s="123"/>
      <c r="C135" s="140">
        <v>4222</v>
      </c>
      <c r="D135" s="128" t="s">
        <v>104</v>
      </c>
      <c r="E135" s="129"/>
      <c r="F135" s="129"/>
      <c r="G135" s="130"/>
      <c r="H135" s="123"/>
      <c r="I135" s="123"/>
      <c r="J135" s="123"/>
    </row>
    <row r="136" spans="2:10" ht="15.75" x14ac:dyDescent="0.25">
      <c r="B136" s="123"/>
      <c r="C136" s="140">
        <v>4223</v>
      </c>
      <c r="D136" s="128" t="s">
        <v>105</v>
      </c>
      <c r="E136" s="129"/>
      <c r="F136" s="129"/>
      <c r="G136" s="130"/>
      <c r="H136" s="123"/>
      <c r="I136" s="123"/>
      <c r="J136" s="123"/>
    </row>
    <row r="137" spans="2:10" ht="15.75" x14ac:dyDescent="0.25">
      <c r="B137" s="123"/>
      <c r="C137" s="134">
        <v>424</v>
      </c>
      <c r="D137" s="135" t="s">
        <v>106</v>
      </c>
      <c r="E137" s="143"/>
      <c r="F137" s="143">
        <v>0</v>
      </c>
      <c r="G137" s="137">
        <v>0</v>
      </c>
      <c r="H137" s="123"/>
      <c r="I137" s="123"/>
      <c r="J137" s="123"/>
    </row>
    <row r="138" spans="2:10" ht="15.75" x14ac:dyDescent="0.25">
      <c r="B138" s="123"/>
      <c r="C138" s="140">
        <v>4241</v>
      </c>
      <c r="D138" s="128" t="s">
        <v>107</v>
      </c>
      <c r="E138" s="129"/>
      <c r="F138" s="129"/>
      <c r="G138" s="130"/>
      <c r="H138" s="123"/>
      <c r="I138" s="123"/>
      <c r="J138" s="123"/>
    </row>
    <row r="139" spans="2:10" ht="15.75" x14ac:dyDescent="0.25">
      <c r="B139" s="123"/>
      <c r="C139" s="134">
        <v>426</v>
      </c>
      <c r="D139" s="135" t="s">
        <v>108</v>
      </c>
      <c r="E139" s="143"/>
      <c r="F139" s="143">
        <v>0</v>
      </c>
      <c r="G139" s="137">
        <v>0</v>
      </c>
      <c r="H139" s="123"/>
      <c r="I139" s="123"/>
      <c r="J139" s="123"/>
    </row>
    <row r="140" spans="2:10" ht="15.75" x14ac:dyDescent="0.25">
      <c r="B140" s="123"/>
      <c r="C140" s="140">
        <v>4262</v>
      </c>
      <c r="D140" s="128" t="s">
        <v>109</v>
      </c>
      <c r="E140" s="129"/>
      <c r="F140" s="129"/>
      <c r="G140" s="130"/>
      <c r="H140" s="123"/>
      <c r="I140" s="123"/>
      <c r="J140" s="123"/>
    </row>
    <row r="141" spans="2:10" ht="15.75" x14ac:dyDescent="0.25">
      <c r="B141" s="123"/>
      <c r="C141" s="123"/>
      <c r="D141" s="123"/>
      <c r="E141" s="123"/>
      <c r="F141" s="123"/>
      <c r="G141" s="123"/>
      <c r="H141" s="123"/>
      <c r="I141" s="123"/>
      <c r="J141" s="123"/>
    </row>
    <row r="142" spans="2:10" ht="15.75" x14ac:dyDescent="0.25">
      <c r="B142" s="123"/>
      <c r="C142" s="123"/>
      <c r="D142" s="123"/>
      <c r="E142" s="123"/>
      <c r="F142" s="123"/>
      <c r="G142" s="123"/>
      <c r="H142" s="123"/>
      <c r="I142" s="123"/>
      <c r="J142" s="123"/>
    </row>
    <row r="143" spans="2:10" ht="15.75" x14ac:dyDescent="0.25">
      <c r="B143" s="123"/>
      <c r="C143" s="124" t="s">
        <v>22</v>
      </c>
      <c r="D143" s="124" t="s">
        <v>41</v>
      </c>
      <c r="E143" s="125" t="s">
        <v>38</v>
      </c>
      <c r="F143" s="124" t="s">
        <v>39</v>
      </c>
      <c r="G143" s="124" t="s">
        <v>40</v>
      </c>
      <c r="H143" s="123"/>
      <c r="I143" s="123"/>
      <c r="J143" s="123"/>
    </row>
    <row r="144" spans="2:10" ht="15.75" x14ac:dyDescent="0.25">
      <c r="B144" s="123"/>
      <c r="C144" s="124">
        <v>1</v>
      </c>
      <c r="D144" s="124">
        <v>2</v>
      </c>
      <c r="E144" s="125">
        <v>3</v>
      </c>
      <c r="F144" s="124">
        <v>4</v>
      </c>
      <c r="G144" s="124">
        <v>5</v>
      </c>
      <c r="H144" s="123"/>
      <c r="I144" s="123"/>
      <c r="J144" s="123"/>
    </row>
    <row r="145" spans="2:10" ht="15.75" x14ac:dyDescent="0.25">
      <c r="B145" s="123"/>
      <c r="C145" s="144" t="s">
        <v>47</v>
      </c>
      <c r="D145" s="144" t="s">
        <v>48</v>
      </c>
      <c r="E145" s="145"/>
      <c r="F145" s="144"/>
      <c r="G145" s="144"/>
      <c r="H145" s="123"/>
      <c r="I145" s="123"/>
      <c r="J145" s="123"/>
    </row>
    <row r="146" spans="2:10" ht="15.75" x14ac:dyDescent="0.25">
      <c r="B146" s="123"/>
      <c r="C146" s="128"/>
      <c r="D146" s="128" t="s">
        <v>113</v>
      </c>
      <c r="E146" s="129">
        <f>SUM(E147+E199)</f>
        <v>1172680</v>
      </c>
      <c r="F146" s="129">
        <f>SUM(F147+F199)</f>
        <v>1262866</v>
      </c>
      <c r="G146" s="130"/>
      <c r="H146" s="123"/>
      <c r="I146" s="123"/>
      <c r="J146" s="123"/>
    </row>
    <row r="147" spans="2:10" ht="15.75" x14ac:dyDescent="0.25">
      <c r="B147" s="123"/>
      <c r="C147" s="131">
        <v>3</v>
      </c>
      <c r="D147" s="128" t="s">
        <v>42</v>
      </c>
      <c r="E147" s="132">
        <f>SUM(E158+E187+E194)</f>
        <v>1060680</v>
      </c>
      <c r="F147" s="132">
        <v>1183964.8799999999</v>
      </c>
      <c r="G147" s="130"/>
      <c r="H147" s="123"/>
      <c r="I147" s="123"/>
      <c r="J147" s="123"/>
    </row>
    <row r="148" spans="2:10" ht="15.75" x14ac:dyDescent="0.25">
      <c r="B148" s="123"/>
      <c r="C148" s="134">
        <v>31</v>
      </c>
      <c r="D148" s="135" t="s">
        <v>55</v>
      </c>
      <c r="E148" s="136">
        <v>0</v>
      </c>
      <c r="F148" s="136">
        <v>6872.32</v>
      </c>
      <c r="G148" s="137">
        <v>0</v>
      </c>
      <c r="H148" s="123"/>
      <c r="I148" s="123"/>
      <c r="J148" s="123"/>
    </row>
    <row r="149" spans="2:10" ht="15.75" x14ac:dyDescent="0.25">
      <c r="B149" s="123"/>
      <c r="C149" s="134">
        <v>311</v>
      </c>
      <c r="D149" s="135" t="s">
        <v>56</v>
      </c>
      <c r="E149" s="136">
        <v>0</v>
      </c>
      <c r="F149" s="136">
        <v>0</v>
      </c>
      <c r="G149" s="137">
        <v>0</v>
      </c>
      <c r="H149" s="123"/>
      <c r="I149" s="123"/>
      <c r="J149" s="123"/>
    </row>
    <row r="150" spans="2:10" ht="15.75" x14ac:dyDescent="0.25">
      <c r="B150" s="123"/>
      <c r="C150" s="138">
        <v>3111</v>
      </c>
      <c r="D150" s="128" t="s">
        <v>57</v>
      </c>
      <c r="E150" s="132"/>
      <c r="F150" s="132"/>
      <c r="G150" s="130"/>
      <c r="H150" s="123"/>
      <c r="I150" s="123"/>
      <c r="J150" s="123"/>
    </row>
    <row r="151" spans="2:10" ht="15.75" x14ac:dyDescent="0.25">
      <c r="B151" s="123"/>
      <c r="C151" s="138">
        <v>3112</v>
      </c>
      <c r="D151" s="128" t="s">
        <v>58</v>
      </c>
      <c r="E151" s="132"/>
      <c r="F151" s="132"/>
      <c r="G151" s="130"/>
      <c r="H151" s="123"/>
      <c r="I151" s="123"/>
      <c r="J151" s="123"/>
    </row>
    <row r="152" spans="2:10" ht="15.75" x14ac:dyDescent="0.25">
      <c r="B152" s="123"/>
      <c r="C152" s="138">
        <v>3113</v>
      </c>
      <c r="D152" s="128" t="s">
        <v>59</v>
      </c>
      <c r="E152" s="132"/>
      <c r="F152" s="132"/>
      <c r="G152" s="130"/>
      <c r="H152" s="123"/>
      <c r="I152" s="123"/>
      <c r="J152" s="123"/>
    </row>
    <row r="153" spans="2:10" ht="15.75" x14ac:dyDescent="0.25">
      <c r="B153" s="123"/>
      <c r="C153" s="134">
        <v>312</v>
      </c>
      <c r="D153" s="135" t="s">
        <v>60</v>
      </c>
      <c r="E153" s="136">
        <v>0</v>
      </c>
      <c r="F153" s="136">
        <v>3600</v>
      </c>
      <c r="G153" s="137">
        <v>0</v>
      </c>
      <c r="H153" s="123"/>
      <c r="I153" s="123"/>
      <c r="J153" s="123"/>
    </row>
    <row r="154" spans="2:10" ht="15.75" x14ac:dyDescent="0.25">
      <c r="B154" s="123"/>
      <c r="C154" s="138">
        <v>3121</v>
      </c>
      <c r="D154" s="128" t="s">
        <v>60</v>
      </c>
      <c r="E154" s="132"/>
      <c r="F154" s="129">
        <v>3600</v>
      </c>
      <c r="G154" s="130"/>
      <c r="H154" s="123"/>
      <c r="I154" s="123"/>
      <c r="J154" s="123"/>
    </row>
    <row r="155" spans="2:10" ht="15.75" x14ac:dyDescent="0.25">
      <c r="B155" s="123"/>
      <c r="C155" s="134">
        <v>313</v>
      </c>
      <c r="D155" s="135" t="s">
        <v>61</v>
      </c>
      <c r="E155" s="136">
        <v>0</v>
      </c>
      <c r="F155" s="136">
        <v>3272.32</v>
      </c>
      <c r="G155" s="137">
        <v>0</v>
      </c>
      <c r="H155" s="123"/>
      <c r="I155" s="123"/>
      <c r="J155" s="123"/>
    </row>
    <row r="156" spans="2:10" ht="15.75" x14ac:dyDescent="0.25">
      <c r="B156" s="123"/>
      <c r="C156" s="146">
        <v>3131</v>
      </c>
      <c r="D156" s="128" t="s">
        <v>111</v>
      </c>
      <c r="E156" s="147"/>
      <c r="F156" s="142">
        <v>1294.44</v>
      </c>
      <c r="G156" s="148"/>
      <c r="H156" s="123"/>
      <c r="I156" s="123"/>
      <c r="J156" s="123"/>
    </row>
    <row r="157" spans="2:10" ht="15.75" x14ac:dyDescent="0.25">
      <c r="B157" s="123"/>
      <c r="C157" s="138">
        <v>3132</v>
      </c>
      <c r="D157" s="128" t="s">
        <v>112</v>
      </c>
      <c r="E157" s="132"/>
      <c r="F157" s="129">
        <v>1977.88</v>
      </c>
      <c r="G157" s="130"/>
      <c r="H157" s="123"/>
      <c r="I157" s="123"/>
      <c r="J157" s="123"/>
    </row>
    <row r="158" spans="2:10" ht="15.75" x14ac:dyDescent="0.25">
      <c r="B158" s="123"/>
      <c r="C158" s="134">
        <v>32</v>
      </c>
      <c r="D158" s="135" t="s">
        <v>63</v>
      </c>
      <c r="E158" s="136">
        <f>E159+E163++E169+E180</f>
        <v>1045180</v>
      </c>
      <c r="F158" s="136">
        <v>1165536.04</v>
      </c>
      <c r="G158" s="137">
        <f t="shared" ref="G158:G159" si="2">F158/E158*100</f>
        <v>111.51534089821848</v>
      </c>
      <c r="H158" s="123"/>
      <c r="I158" s="123"/>
      <c r="J158" s="123"/>
    </row>
    <row r="159" spans="2:10" ht="15.75" x14ac:dyDescent="0.25">
      <c r="B159" s="123"/>
      <c r="C159" s="134">
        <v>321</v>
      </c>
      <c r="D159" s="135" t="s">
        <v>64</v>
      </c>
      <c r="E159" s="136">
        <v>300000</v>
      </c>
      <c r="F159" s="136">
        <v>345630.1</v>
      </c>
      <c r="G159" s="137">
        <f t="shared" si="2"/>
        <v>115.21003333333333</v>
      </c>
      <c r="H159" s="123"/>
      <c r="I159" s="123"/>
      <c r="J159" s="123"/>
    </row>
    <row r="160" spans="2:10" ht="15.75" x14ac:dyDescent="0.25">
      <c r="B160" s="123"/>
      <c r="C160" s="138">
        <v>3211</v>
      </c>
      <c r="D160" s="128" t="s">
        <v>65</v>
      </c>
      <c r="E160" s="132"/>
      <c r="F160" s="129">
        <v>75976.3</v>
      </c>
      <c r="G160" s="130"/>
      <c r="H160" s="123"/>
      <c r="I160" s="123"/>
      <c r="J160" s="123"/>
    </row>
    <row r="161" spans="2:10" ht="15.75" x14ac:dyDescent="0.25">
      <c r="B161" s="123"/>
      <c r="C161" s="138">
        <v>3212</v>
      </c>
      <c r="D161" s="128" t="s">
        <v>66</v>
      </c>
      <c r="E161" s="132"/>
      <c r="F161" s="132">
        <v>258388.8</v>
      </c>
      <c r="G161" s="130"/>
      <c r="H161" s="123"/>
      <c r="I161" s="123"/>
      <c r="J161" s="123"/>
    </row>
    <row r="162" spans="2:10" ht="15.75" x14ac:dyDescent="0.25">
      <c r="B162" s="123"/>
      <c r="C162" s="138">
        <v>3213</v>
      </c>
      <c r="D162" s="128" t="s">
        <v>67</v>
      </c>
      <c r="E162" s="132"/>
      <c r="F162" s="132">
        <v>11260</v>
      </c>
      <c r="G162" s="130"/>
      <c r="H162" s="123"/>
      <c r="I162" s="123"/>
      <c r="J162" s="123"/>
    </row>
    <row r="163" spans="2:10" ht="15.75" x14ac:dyDescent="0.25">
      <c r="B163" s="123"/>
      <c r="C163" s="134">
        <v>322</v>
      </c>
      <c r="D163" s="135" t="s">
        <v>68</v>
      </c>
      <c r="E163" s="136">
        <v>345700</v>
      </c>
      <c r="F163" s="136">
        <v>316866.76</v>
      </c>
      <c r="G163" s="137">
        <f t="shared" ref="G163" si="3">F163/E163*100</f>
        <v>91.65946196123808</v>
      </c>
      <c r="H163" s="123"/>
      <c r="I163" s="123"/>
      <c r="J163" s="123"/>
    </row>
    <row r="164" spans="2:10" ht="15.75" x14ac:dyDescent="0.25">
      <c r="B164" s="123"/>
      <c r="C164" s="138">
        <v>3221</v>
      </c>
      <c r="D164" s="128" t="s">
        <v>69</v>
      </c>
      <c r="E164" s="132"/>
      <c r="F164" s="129">
        <v>121320.01</v>
      </c>
      <c r="G164" s="130"/>
      <c r="H164" s="123"/>
      <c r="I164" s="123"/>
      <c r="J164" s="123"/>
    </row>
    <row r="165" spans="2:10" ht="15.75" x14ac:dyDescent="0.25">
      <c r="B165" s="123"/>
      <c r="C165" s="138">
        <v>3222</v>
      </c>
      <c r="D165" s="128" t="s">
        <v>70</v>
      </c>
      <c r="E165" s="132"/>
      <c r="F165" s="129">
        <v>8436.2000000000007</v>
      </c>
      <c r="G165" s="130"/>
      <c r="H165" s="123"/>
      <c r="I165" s="123"/>
      <c r="J165" s="123"/>
    </row>
    <row r="166" spans="2:10" ht="15.75" x14ac:dyDescent="0.25">
      <c r="B166" s="123"/>
      <c r="C166" s="138">
        <v>3223</v>
      </c>
      <c r="D166" s="128" t="s">
        <v>71</v>
      </c>
      <c r="E166" s="132"/>
      <c r="F166" s="129">
        <v>162971.93</v>
      </c>
      <c r="G166" s="130"/>
      <c r="H166" s="123"/>
      <c r="I166" s="123"/>
      <c r="J166" s="123"/>
    </row>
    <row r="167" spans="2:10" ht="15.75" x14ac:dyDescent="0.25">
      <c r="B167" s="123"/>
      <c r="C167" s="138">
        <v>3224</v>
      </c>
      <c r="D167" s="128" t="s">
        <v>72</v>
      </c>
      <c r="E167" s="132"/>
      <c r="F167" s="129">
        <v>7513.63</v>
      </c>
      <c r="G167" s="130"/>
      <c r="H167" s="123"/>
      <c r="I167" s="123"/>
      <c r="J167" s="123"/>
    </row>
    <row r="168" spans="2:10" ht="15.75" x14ac:dyDescent="0.25">
      <c r="B168" s="123"/>
      <c r="C168" s="138">
        <v>3225</v>
      </c>
      <c r="D168" s="128" t="s">
        <v>73</v>
      </c>
      <c r="E168" s="132"/>
      <c r="F168" s="132">
        <v>8985.44</v>
      </c>
      <c r="G168" s="130"/>
      <c r="H168" s="123"/>
      <c r="I168" s="123"/>
      <c r="J168" s="123"/>
    </row>
    <row r="169" spans="2:10" ht="15.75" x14ac:dyDescent="0.25">
      <c r="B169" s="123"/>
      <c r="C169" s="134">
        <v>323</v>
      </c>
      <c r="D169" s="135" t="s">
        <v>74</v>
      </c>
      <c r="E169" s="136">
        <v>384480</v>
      </c>
      <c r="F169" s="136">
        <v>438749.14</v>
      </c>
      <c r="G169" s="137">
        <f t="shared" ref="G169" si="4">F169/E169*100</f>
        <v>114.11494486059092</v>
      </c>
      <c r="H169" s="123"/>
      <c r="I169" s="123"/>
      <c r="J169" s="123"/>
    </row>
    <row r="170" spans="2:10" ht="15.75" x14ac:dyDescent="0.25">
      <c r="B170" s="123"/>
      <c r="C170" s="138">
        <v>3231</v>
      </c>
      <c r="D170" s="128" t="s">
        <v>75</v>
      </c>
      <c r="E170" s="132"/>
      <c r="F170" s="132">
        <v>31480.44</v>
      </c>
      <c r="G170" s="130"/>
      <c r="H170" s="123"/>
      <c r="I170" s="123"/>
      <c r="J170" s="123"/>
    </row>
    <row r="171" spans="2:10" ht="15.75" x14ac:dyDescent="0.25">
      <c r="B171" s="123"/>
      <c r="C171" s="138">
        <v>3232</v>
      </c>
      <c r="D171" s="128" t="s">
        <v>76</v>
      </c>
      <c r="E171" s="132"/>
      <c r="F171" s="132">
        <v>57336.480000000003</v>
      </c>
      <c r="G171" s="130"/>
      <c r="H171" s="123"/>
      <c r="I171" s="123"/>
      <c r="J171" s="123"/>
    </row>
    <row r="172" spans="2:10" ht="15.75" x14ac:dyDescent="0.25">
      <c r="B172" s="123"/>
      <c r="C172" s="138">
        <v>3233</v>
      </c>
      <c r="D172" s="128" t="s">
        <v>77</v>
      </c>
      <c r="E172" s="132"/>
      <c r="F172" s="132">
        <v>63816.77</v>
      </c>
      <c r="G172" s="130"/>
      <c r="H172" s="123"/>
      <c r="I172" s="123"/>
      <c r="J172" s="123"/>
    </row>
    <row r="173" spans="2:10" ht="15.75" x14ac:dyDescent="0.25">
      <c r="B173" s="123"/>
      <c r="C173" s="138">
        <v>3234</v>
      </c>
      <c r="D173" s="128" t="s">
        <v>78</v>
      </c>
      <c r="E173" s="132"/>
      <c r="F173" s="132">
        <v>99746.67</v>
      </c>
      <c r="G173" s="130"/>
      <c r="H173" s="123"/>
      <c r="I173" s="123"/>
      <c r="J173" s="123"/>
    </row>
    <row r="174" spans="2:10" ht="15.75" x14ac:dyDescent="0.25">
      <c r="B174" s="123"/>
      <c r="C174" s="138">
        <v>3236</v>
      </c>
      <c r="D174" s="128" t="s">
        <v>79</v>
      </c>
      <c r="E174" s="132"/>
      <c r="F174" s="132">
        <v>12940.8</v>
      </c>
      <c r="G174" s="130"/>
      <c r="H174" s="123"/>
      <c r="I174" s="123"/>
      <c r="J174" s="123"/>
    </row>
    <row r="175" spans="2:10" ht="15.75" x14ac:dyDescent="0.25">
      <c r="B175" s="123"/>
      <c r="C175" s="138">
        <v>3237</v>
      </c>
      <c r="D175" s="128" t="s">
        <v>80</v>
      </c>
      <c r="E175" s="132"/>
      <c r="F175" s="132">
        <v>106099.87</v>
      </c>
      <c r="G175" s="130"/>
      <c r="H175" s="123"/>
      <c r="I175" s="123"/>
      <c r="J175" s="123"/>
    </row>
    <row r="176" spans="2:10" ht="15.75" x14ac:dyDescent="0.25">
      <c r="B176" s="123"/>
      <c r="C176" s="138">
        <v>3238</v>
      </c>
      <c r="D176" s="128" t="s">
        <v>81</v>
      </c>
      <c r="E176" s="132"/>
      <c r="F176" s="132">
        <v>18806.89</v>
      </c>
      <c r="G176" s="130"/>
      <c r="H176" s="123"/>
      <c r="I176" s="123"/>
      <c r="J176" s="123"/>
    </row>
    <row r="177" spans="2:10" ht="15.75" x14ac:dyDescent="0.25">
      <c r="B177" s="123"/>
      <c r="C177" s="138">
        <v>3239</v>
      </c>
      <c r="D177" s="128" t="s">
        <v>82</v>
      </c>
      <c r="E177" s="132"/>
      <c r="F177" s="129">
        <v>48521.22</v>
      </c>
      <c r="G177" s="130"/>
      <c r="H177" s="123"/>
      <c r="I177" s="123"/>
      <c r="J177" s="123"/>
    </row>
    <row r="178" spans="2:10" ht="15.75" x14ac:dyDescent="0.25">
      <c r="B178" s="123"/>
      <c r="C178" s="134">
        <v>324</v>
      </c>
      <c r="D178" s="135" t="s">
        <v>83</v>
      </c>
      <c r="E178" s="136">
        <v>0</v>
      </c>
      <c r="F178" s="136">
        <v>0</v>
      </c>
      <c r="G178" s="137">
        <v>0</v>
      </c>
      <c r="H178" s="123"/>
      <c r="I178" s="123"/>
      <c r="J178" s="123"/>
    </row>
    <row r="179" spans="2:10" ht="15.75" x14ac:dyDescent="0.25">
      <c r="B179" s="123"/>
      <c r="C179" s="138">
        <v>3241</v>
      </c>
      <c r="D179" s="128" t="s">
        <v>83</v>
      </c>
      <c r="E179" s="132"/>
      <c r="F179" s="132"/>
      <c r="G179" s="130"/>
      <c r="H179" s="123"/>
      <c r="I179" s="123"/>
      <c r="J179" s="123"/>
    </row>
    <row r="180" spans="2:10" ht="15.75" x14ac:dyDescent="0.25">
      <c r="B180" s="123"/>
      <c r="C180" s="134">
        <v>329</v>
      </c>
      <c r="D180" s="135" t="s">
        <v>84</v>
      </c>
      <c r="E180" s="136">
        <v>15000</v>
      </c>
      <c r="F180" s="136">
        <v>64290.04</v>
      </c>
      <c r="G180" s="137">
        <f t="shared" ref="G180" si="5">F180/E180*100</f>
        <v>428.60026666666664</v>
      </c>
      <c r="H180" s="123"/>
      <c r="I180" s="123"/>
      <c r="J180" s="123"/>
    </row>
    <row r="181" spans="2:10" ht="15.75" x14ac:dyDescent="0.25">
      <c r="B181" s="123"/>
      <c r="C181" s="138">
        <v>3292</v>
      </c>
      <c r="D181" s="128" t="s">
        <v>85</v>
      </c>
      <c r="E181" s="132"/>
      <c r="F181" s="129">
        <v>11744.42</v>
      </c>
      <c r="G181" s="130"/>
      <c r="H181" s="123"/>
      <c r="I181" s="123"/>
      <c r="J181" s="123"/>
    </row>
    <row r="182" spans="2:10" ht="15.75" x14ac:dyDescent="0.25">
      <c r="B182" s="123"/>
      <c r="C182" s="138">
        <v>3293</v>
      </c>
      <c r="D182" s="128" t="s">
        <v>86</v>
      </c>
      <c r="E182" s="132"/>
      <c r="F182" s="129">
        <v>47.99</v>
      </c>
      <c r="G182" s="130"/>
      <c r="H182" s="123"/>
      <c r="I182" s="123"/>
      <c r="J182" s="123"/>
    </row>
    <row r="183" spans="2:10" ht="15.75" x14ac:dyDescent="0.25">
      <c r="B183" s="123"/>
      <c r="C183" s="138">
        <v>3294</v>
      </c>
      <c r="D183" s="128" t="s">
        <v>87</v>
      </c>
      <c r="E183" s="132"/>
      <c r="F183" s="129">
        <v>250</v>
      </c>
      <c r="G183" s="130"/>
      <c r="H183" s="123"/>
      <c r="I183" s="123"/>
      <c r="J183" s="123"/>
    </row>
    <row r="184" spans="2:10" ht="15.75" x14ac:dyDescent="0.25">
      <c r="B184" s="123"/>
      <c r="C184" s="138">
        <v>3295</v>
      </c>
      <c r="D184" s="128" t="s">
        <v>88</v>
      </c>
      <c r="E184" s="132"/>
      <c r="F184" s="129">
        <v>3110</v>
      </c>
      <c r="G184" s="130"/>
      <c r="H184" s="123"/>
      <c r="I184" s="123"/>
      <c r="J184" s="123"/>
    </row>
    <row r="185" spans="2:10" ht="15.75" x14ac:dyDescent="0.25">
      <c r="B185" s="123"/>
      <c r="C185" s="138">
        <v>3296</v>
      </c>
      <c r="D185" s="128" t="s">
        <v>89</v>
      </c>
      <c r="E185" s="132"/>
      <c r="F185" s="129"/>
      <c r="G185" s="130"/>
      <c r="H185" s="123"/>
      <c r="I185" s="123"/>
      <c r="J185" s="123"/>
    </row>
    <row r="186" spans="2:10" ht="15.75" x14ac:dyDescent="0.25">
      <c r="B186" s="123"/>
      <c r="C186" s="138">
        <v>3299</v>
      </c>
      <c r="D186" s="128" t="s">
        <v>84</v>
      </c>
      <c r="E186" s="132"/>
      <c r="F186" s="129">
        <v>49137.63</v>
      </c>
      <c r="G186" s="130"/>
      <c r="H186" s="123"/>
      <c r="I186" s="123"/>
      <c r="J186" s="123"/>
    </row>
    <row r="187" spans="2:10" ht="15.75" x14ac:dyDescent="0.25">
      <c r="B187" s="123"/>
      <c r="C187" s="134">
        <v>34</v>
      </c>
      <c r="D187" s="135" t="s">
        <v>90</v>
      </c>
      <c r="E187" s="136">
        <v>9000</v>
      </c>
      <c r="F187" s="136">
        <v>7545.52</v>
      </c>
      <c r="G187" s="137">
        <f t="shared" ref="G187" si="6">F187/E187*100</f>
        <v>83.839111111111123</v>
      </c>
      <c r="H187" s="123"/>
      <c r="I187" s="123"/>
      <c r="J187" s="123"/>
    </row>
    <row r="188" spans="2:10" ht="15.75" x14ac:dyDescent="0.25">
      <c r="B188" s="123"/>
      <c r="C188" s="134">
        <v>342</v>
      </c>
      <c r="D188" s="135" t="s">
        <v>91</v>
      </c>
      <c r="E188" s="136">
        <v>0</v>
      </c>
      <c r="F188" s="136">
        <v>0</v>
      </c>
      <c r="G188" s="137">
        <v>0</v>
      </c>
      <c r="H188" s="123"/>
      <c r="I188" s="123"/>
      <c r="J188" s="123"/>
    </row>
    <row r="189" spans="2:10" ht="15.75" x14ac:dyDescent="0.25">
      <c r="B189" s="123"/>
      <c r="C189" s="138">
        <v>3423</v>
      </c>
      <c r="D189" s="128" t="s">
        <v>91</v>
      </c>
      <c r="E189" s="132"/>
      <c r="F189" s="132"/>
      <c r="G189" s="130"/>
      <c r="H189" s="123"/>
      <c r="I189" s="123"/>
      <c r="J189" s="123"/>
    </row>
    <row r="190" spans="2:10" ht="15.75" x14ac:dyDescent="0.25">
      <c r="B190" s="123"/>
      <c r="C190" s="134">
        <v>343</v>
      </c>
      <c r="D190" s="135" t="s">
        <v>92</v>
      </c>
      <c r="E190" s="136">
        <v>9000</v>
      </c>
      <c r="F190" s="136">
        <v>7545.52</v>
      </c>
      <c r="G190" s="137">
        <f t="shared" ref="G190" si="7">F190/E190*100</f>
        <v>83.839111111111123</v>
      </c>
      <c r="H190" s="123"/>
      <c r="I190" s="123"/>
      <c r="J190" s="123"/>
    </row>
    <row r="191" spans="2:10" ht="15.75" x14ac:dyDescent="0.25">
      <c r="B191" s="123"/>
      <c r="C191" s="138">
        <v>3431</v>
      </c>
      <c r="D191" s="128" t="s">
        <v>93</v>
      </c>
      <c r="E191" s="129"/>
      <c r="F191" s="129">
        <v>7176.91</v>
      </c>
      <c r="G191" s="130"/>
      <c r="H191" s="123"/>
      <c r="I191" s="123"/>
      <c r="J191" s="123"/>
    </row>
    <row r="192" spans="2:10" ht="15.75" x14ac:dyDescent="0.25">
      <c r="B192" s="123"/>
      <c r="C192" s="138">
        <v>3432</v>
      </c>
      <c r="D192" s="128" t="s">
        <v>94</v>
      </c>
      <c r="E192" s="129"/>
      <c r="F192" s="129"/>
      <c r="G192" s="130"/>
      <c r="H192" s="123"/>
      <c r="I192" s="123"/>
      <c r="J192" s="123"/>
    </row>
    <row r="193" spans="2:10" ht="15.75" x14ac:dyDescent="0.25">
      <c r="B193" s="123"/>
      <c r="C193" s="138">
        <v>3433</v>
      </c>
      <c r="D193" s="128" t="s">
        <v>95</v>
      </c>
      <c r="E193" s="129"/>
      <c r="F193" s="129">
        <v>368.61</v>
      </c>
      <c r="G193" s="130"/>
      <c r="H193" s="123"/>
      <c r="I193" s="123"/>
      <c r="J193" s="123"/>
    </row>
    <row r="194" spans="2:10" ht="15.75" x14ac:dyDescent="0.25">
      <c r="B194" s="123"/>
      <c r="C194" s="134">
        <v>37</v>
      </c>
      <c r="D194" s="135" t="s">
        <v>96</v>
      </c>
      <c r="E194" s="136">
        <v>6500</v>
      </c>
      <c r="F194" s="136">
        <v>4011</v>
      </c>
      <c r="G194" s="137">
        <v>0</v>
      </c>
      <c r="H194" s="123"/>
      <c r="I194" s="123"/>
      <c r="J194" s="123"/>
    </row>
    <row r="195" spans="2:10" ht="15.75" x14ac:dyDescent="0.25">
      <c r="B195" s="123"/>
      <c r="C195" s="134">
        <v>371</v>
      </c>
      <c r="D195" s="135" t="s">
        <v>96</v>
      </c>
      <c r="E195" s="136">
        <v>0</v>
      </c>
      <c r="F195" s="136">
        <v>0</v>
      </c>
      <c r="G195" s="137">
        <v>0</v>
      </c>
      <c r="H195" s="123"/>
      <c r="I195" s="123"/>
      <c r="J195" s="123"/>
    </row>
    <row r="196" spans="2:10" ht="15.75" x14ac:dyDescent="0.25">
      <c r="B196" s="123"/>
      <c r="C196" s="131">
        <v>3721</v>
      </c>
      <c r="D196" s="128" t="s">
        <v>97</v>
      </c>
      <c r="E196" s="132"/>
      <c r="F196" s="132">
        <v>4011</v>
      </c>
      <c r="G196" s="130"/>
      <c r="H196" s="123"/>
      <c r="I196" s="123"/>
      <c r="J196" s="123"/>
    </row>
    <row r="197" spans="2:10" ht="15.75" x14ac:dyDescent="0.25">
      <c r="B197" s="123"/>
      <c r="C197" s="134">
        <v>372</v>
      </c>
      <c r="D197" s="135" t="s">
        <v>98</v>
      </c>
      <c r="E197" s="136">
        <v>6500</v>
      </c>
      <c r="F197" s="136">
        <v>4011</v>
      </c>
      <c r="G197" s="137">
        <v>0</v>
      </c>
      <c r="H197" s="123"/>
      <c r="I197" s="123"/>
      <c r="J197" s="123"/>
    </row>
    <row r="198" spans="2:10" ht="15.75" x14ac:dyDescent="0.25">
      <c r="B198" s="123"/>
      <c r="C198" s="140">
        <v>3722</v>
      </c>
      <c r="D198" s="128" t="s">
        <v>99</v>
      </c>
      <c r="E198" s="132"/>
      <c r="F198" s="132"/>
      <c r="G198" s="130"/>
      <c r="H198" s="123"/>
      <c r="I198" s="123"/>
      <c r="J198" s="123"/>
    </row>
    <row r="199" spans="2:10" ht="15.75" x14ac:dyDescent="0.25">
      <c r="B199" s="123"/>
      <c r="C199" s="134">
        <v>4</v>
      </c>
      <c r="D199" s="141" t="s">
        <v>100</v>
      </c>
      <c r="E199" s="136">
        <f>E200+E209</f>
        <v>112000</v>
      </c>
      <c r="F199" s="136">
        <v>78901.119999999995</v>
      </c>
      <c r="G199" s="137">
        <v>0</v>
      </c>
      <c r="H199" s="123"/>
      <c r="I199" s="123"/>
      <c r="J199" s="123"/>
    </row>
    <row r="200" spans="2:10" ht="15.75" x14ac:dyDescent="0.25">
      <c r="B200" s="123"/>
      <c r="C200" s="134">
        <v>42</v>
      </c>
      <c r="D200" s="135" t="s">
        <v>141</v>
      </c>
      <c r="E200" s="136">
        <v>62000</v>
      </c>
      <c r="F200" s="136">
        <v>78901.119999999995</v>
      </c>
      <c r="G200" s="137">
        <v>0</v>
      </c>
      <c r="H200" s="123"/>
      <c r="I200" s="123"/>
      <c r="J200" s="123"/>
    </row>
    <row r="201" spans="2:10" ht="15.75" x14ac:dyDescent="0.25">
      <c r="B201" s="123"/>
      <c r="C201" s="134">
        <v>422</v>
      </c>
      <c r="D201" s="135" t="s">
        <v>102</v>
      </c>
      <c r="E201" s="136">
        <v>62000</v>
      </c>
      <c r="F201" s="136">
        <v>76372.899999999994</v>
      </c>
      <c r="G201" s="137">
        <v>0</v>
      </c>
      <c r="H201" s="123"/>
      <c r="I201" s="123"/>
      <c r="J201" s="123"/>
    </row>
    <row r="202" spans="2:10" ht="15.75" x14ac:dyDescent="0.25">
      <c r="B202" s="123"/>
      <c r="C202" s="140">
        <v>4221</v>
      </c>
      <c r="D202" s="128" t="s">
        <v>103</v>
      </c>
      <c r="E202" s="129"/>
      <c r="F202" s="129">
        <v>6374.15</v>
      </c>
      <c r="G202" s="130"/>
      <c r="H202" s="123"/>
      <c r="I202" s="123"/>
      <c r="J202" s="123"/>
    </row>
    <row r="203" spans="2:10" ht="15.75" x14ac:dyDescent="0.25">
      <c r="B203" s="123"/>
      <c r="C203" s="140">
        <v>4222</v>
      </c>
      <c r="D203" s="128" t="s">
        <v>104</v>
      </c>
      <c r="E203" s="129"/>
      <c r="F203" s="129">
        <v>1373.75</v>
      </c>
      <c r="G203" s="130"/>
      <c r="H203" s="123"/>
      <c r="I203" s="123"/>
      <c r="J203" s="123"/>
    </row>
    <row r="204" spans="2:10" ht="15.75" x14ac:dyDescent="0.25">
      <c r="B204" s="123"/>
      <c r="C204" s="140">
        <v>4223</v>
      </c>
      <c r="D204" s="128" t="s">
        <v>105</v>
      </c>
      <c r="E204" s="129"/>
      <c r="F204" s="129">
        <v>68625</v>
      </c>
      <c r="G204" s="130"/>
      <c r="H204" s="123"/>
      <c r="I204" s="123"/>
      <c r="J204" s="123"/>
    </row>
    <row r="205" spans="2:10" ht="15.75" x14ac:dyDescent="0.25">
      <c r="B205" s="123"/>
      <c r="C205" s="134">
        <v>424</v>
      </c>
      <c r="D205" s="135" t="s">
        <v>106</v>
      </c>
      <c r="E205" s="143">
        <v>0</v>
      </c>
      <c r="F205" s="143">
        <v>2528.2199999999998</v>
      </c>
      <c r="G205" s="137">
        <v>0</v>
      </c>
      <c r="H205" s="123"/>
      <c r="I205" s="123"/>
      <c r="J205" s="123"/>
    </row>
    <row r="206" spans="2:10" ht="15.75" x14ac:dyDescent="0.25">
      <c r="B206" s="123"/>
      <c r="C206" s="140">
        <v>4241</v>
      </c>
      <c r="D206" s="128" t="s">
        <v>107</v>
      </c>
      <c r="E206" s="129"/>
      <c r="F206" s="129">
        <v>2528.2199999999998</v>
      </c>
      <c r="G206" s="130"/>
      <c r="H206" s="123"/>
      <c r="I206" s="123"/>
      <c r="J206" s="123"/>
    </row>
    <row r="207" spans="2:10" ht="15.75" x14ac:dyDescent="0.25">
      <c r="B207" s="123"/>
      <c r="C207" s="134">
        <v>426</v>
      </c>
      <c r="D207" s="135" t="s">
        <v>108</v>
      </c>
      <c r="E207" s="143">
        <v>0</v>
      </c>
      <c r="F207" s="143">
        <v>0</v>
      </c>
      <c r="G207" s="137">
        <v>0</v>
      </c>
      <c r="H207" s="123"/>
      <c r="I207" s="123"/>
      <c r="J207" s="123"/>
    </row>
    <row r="208" spans="2:10" ht="15.75" x14ac:dyDescent="0.25">
      <c r="B208" s="123"/>
      <c r="C208" s="140">
        <v>4262</v>
      </c>
      <c r="D208" s="128" t="s">
        <v>109</v>
      </c>
      <c r="E208" s="129"/>
      <c r="F208" s="129"/>
      <c r="G208" s="130"/>
      <c r="H208" s="123"/>
      <c r="I208" s="123"/>
      <c r="J208" s="123"/>
    </row>
    <row r="209" spans="2:10" ht="15.75" x14ac:dyDescent="0.25">
      <c r="B209" s="123"/>
      <c r="C209" s="134">
        <v>451</v>
      </c>
      <c r="D209" s="135" t="s">
        <v>173</v>
      </c>
      <c r="E209" s="136">
        <v>50000</v>
      </c>
      <c r="F209" s="143">
        <v>0</v>
      </c>
      <c r="G209" s="135">
        <v>0</v>
      </c>
      <c r="H209" s="123"/>
      <c r="I209" s="123"/>
      <c r="J209" s="123"/>
    </row>
    <row r="210" spans="2:10" ht="15.75" x14ac:dyDescent="0.25">
      <c r="B210" s="123"/>
      <c r="C210" s="123"/>
      <c r="D210" s="123"/>
      <c r="E210" s="123"/>
      <c r="F210" s="123"/>
      <c r="G210" s="123"/>
      <c r="H210" s="123"/>
      <c r="I210" s="123"/>
      <c r="J210" s="123"/>
    </row>
    <row r="211" spans="2:10" ht="15.75" x14ac:dyDescent="0.25">
      <c r="B211" s="123"/>
      <c r="C211" s="123"/>
      <c r="D211" s="123"/>
      <c r="E211" s="123"/>
      <c r="F211" s="123"/>
      <c r="G211" s="123"/>
      <c r="H211" s="123"/>
      <c r="I211" s="123"/>
      <c r="J211" s="123"/>
    </row>
    <row r="212" spans="2:10" ht="15.75" x14ac:dyDescent="0.25">
      <c r="B212" s="123"/>
      <c r="C212" s="124" t="s">
        <v>22</v>
      </c>
      <c r="D212" s="124" t="s">
        <v>41</v>
      </c>
      <c r="E212" s="125" t="s">
        <v>38</v>
      </c>
      <c r="F212" s="124" t="s">
        <v>39</v>
      </c>
      <c r="G212" s="124" t="s">
        <v>40</v>
      </c>
      <c r="H212" s="123"/>
      <c r="I212" s="123"/>
      <c r="J212" s="123"/>
    </row>
    <row r="213" spans="2:10" ht="15.75" x14ac:dyDescent="0.25">
      <c r="B213" s="123"/>
      <c r="C213" s="124">
        <v>1</v>
      </c>
      <c r="D213" s="124">
        <v>2</v>
      </c>
      <c r="E213" s="125">
        <v>3</v>
      </c>
      <c r="F213" s="124">
        <v>4</v>
      </c>
      <c r="G213" s="124">
        <v>5</v>
      </c>
      <c r="H213" s="123"/>
      <c r="I213" s="123"/>
      <c r="J213" s="123"/>
    </row>
    <row r="214" spans="2:10" ht="15.75" x14ac:dyDescent="0.25">
      <c r="B214" s="123"/>
      <c r="C214" s="144" t="s">
        <v>49</v>
      </c>
      <c r="D214" s="144" t="s">
        <v>50</v>
      </c>
      <c r="E214" s="145"/>
      <c r="F214" s="144"/>
      <c r="G214" s="144"/>
      <c r="H214" s="123"/>
      <c r="I214" s="123"/>
      <c r="J214" s="123"/>
    </row>
    <row r="215" spans="2:10" ht="15.75" x14ac:dyDescent="0.25">
      <c r="B215" s="123"/>
      <c r="C215" s="128"/>
      <c r="D215" s="128" t="s">
        <v>113</v>
      </c>
      <c r="E215" s="129">
        <f>E216</f>
        <v>164011</v>
      </c>
      <c r="F215" s="129">
        <f>SUM(F216+F268)</f>
        <v>188180.78</v>
      </c>
      <c r="G215" s="130"/>
      <c r="H215" s="123"/>
      <c r="I215" s="123"/>
      <c r="J215" s="123"/>
    </row>
    <row r="216" spans="2:10" ht="15.75" x14ac:dyDescent="0.25">
      <c r="B216" s="123"/>
      <c r="C216" s="131">
        <v>3</v>
      </c>
      <c r="D216" s="128" t="s">
        <v>42</v>
      </c>
      <c r="E216" s="132">
        <f>SUM(E227+E256)</f>
        <v>164011</v>
      </c>
      <c r="F216" s="132">
        <v>184586.7</v>
      </c>
      <c r="G216" s="130"/>
      <c r="H216" s="123"/>
      <c r="I216" s="123"/>
      <c r="J216" s="123"/>
    </row>
    <row r="217" spans="2:10" ht="15.75" x14ac:dyDescent="0.25">
      <c r="B217" s="123"/>
      <c r="C217" s="134">
        <v>31</v>
      </c>
      <c r="D217" s="135" t="s">
        <v>55</v>
      </c>
      <c r="E217" s="136"/>
      <c r="F217" s="136">
        <v>0</v>
      </c>
      <c r="G217" s="137">
        <v>0</v>
      </c>
      <c r="H217" s="123"/>
      <c r="I217" s="123"/>
      <c r="J217" s="123"/>
    </row>
    <row r="218" spans="2:10" ht="15.75" x14ac:dyDescent="0.25">
      <c r="B218" s="123"/>
      <c r="C218" s="134">
        <v>311</v>
      </c>
      <c r="D218" s="135" t="s">
        <v>56</v>
      </c>
      <c r="E218" s="136"/>
      <c r="F218" s="136">
        <v>0</v>
      </c>
      <c r="G218" s="137">
        <v>0</v>
      </c>
      <c r="H218" s="123"/>
      <c r="I218" s="123"/>
      <c r="J218" s="123"/>
    </row>
    <row r="219" spans="2:10" ht="15.75" x14ac:dyDescent="0.25">
      <c r="B219" s="123"/>
      <c r="C219" s="138">
        <v>3111</v>
      </c>
      <c r="D219" s="128" t="s">
        <v>57</v>
      </c>
      <c r="E219" s="132"/>
      <c r="F219" s="132"/>
      <c r="G219" s="130"/>
      <c r="H219" s="123"/>
      <c r="I219" s="123"/>
      <c r="J219" s="123"/>
    </row>
    <row r="220" spans="2:10" ht="15.75" x14ac:dyDescent="0.25">
      <c r="B220" s="123"/>
      <c r="C220" s="138">
        <v>3112</v>
      </c>
      <c r="D220" s="128" t="s">
        <v>58</v>
      </c>
      <c r="E220" s="132"/>
      <c r="F220" s="132"/>
      <c r="G220" s="130"/>
      <c r="H220" s="123"/>
      <c r="I220" s="123"/>
      <c r="J220" s="123"/>
    </row>
    <row r="221" spans="2:10" ht="15.75" x14ac:dyDescent="0.25">
      <c r="B221" s="123"/>
      <c r="C221" s="138">
        <v>3113</v>
      </c>
      <c r="D221" s="128" t="s">
        <v>59</v>
      </c>
      <c r="E221" s="132"/>
      <c r="F221" s="132"/>
      <c r="G221" s="130"/>
      <c r="H221" s="123"/>
      <c r="I221" s="123"/>
      <c r="J221" s="123"/>
    </row>
    <row r="222" spans="2:10" ht="15.75" x14ac:dyDescent="0.25">
      <c r="B222" s="123"/>
      <c r="C222" s="134">
        <v>312</v>
      </c>
      <c r="D222" s="135" t="s">
        <v>60</v>
      </c>
      <c r="E222" s="136"/>
      <c r="F222" s="136"/>
      <c r="G222" s="137">
        <v>0</v>
      </c>
      <c r="H222" s="123"/>
      <c r="I222" s="123"/>
      <c r="J222" s="123"/>
    </row>
    <row r="223" spans="2:10" ht="15.75" x14ac:dyDescent="0.25">
      <c r="B223" s="123"/>
      <c r="C223" s="138">
        <v>3121</v>
      </c>
      <c r="D223" s="128" t="s">
        <v>60</v>
      </c>
      <c r="E223" s="132"/>
      <c r="F223" s="129"/>
      <c r="G223" s="130"/>
      <c r="H223" s="123"/>
      <c r="I223" s="123"/>
      <c r="J223" s="123"/>
    </row>
    <row r="224" spans="2:10" ht="15.75" x14ac:dyDescent="0.25">
      <c r="B224" s="123"/>
      <c r="C224" s="134">
        <v>313</v>
      </c>
      <c r="D224" s="135" t="s">
        <v>61</v>
      </c>
      <c r="E224" s="136"/>
      <c r="F224" s="136"/>
      <c r="G224" s="137">
        <v>0</v>
      </c>
      <c r="H224" s="123"/>
      <c r="I224" s="123"/>
      <c r="J224" s="123"/>
    </row>
    <row r="225" spans="2:10" ht="15.75" x14ac:dyDescent="0.25">
      <c r="B225" s="123"/>
      <c r="C225" s="146">
        <v>3131</v>
      </c>
      <c r="D225" s="128" t="s">
        <v>111</v>
      </c>
      <c r="E225" s="147"/>
      <c r="F225" s="142"/>
      <c r="G225" s="148"/>
      <c r="H225" s="123"/>
      <c r="I225" s="123"/>
      <c r="J225" s="123"/>
    </row>
    <row r="226" spans="2:10" ht="15.75" x14ac:dyDescent="0.25">
      <c r="B226" s="123"/>
      <c r="C226" s="138">
        <v>3132</v>
      </c>
      <c r="D226" s="128" t="s">
        <v>112</v>
      </c>
      <c r="E226" s="132"/>
      <c r="F226" s="129"/>
      <c r="G226" s="130"/>
      <c r="H226" s="123"/>
      <c r="I226" s="123"/>
      <c r="J226" s="123"/>
    </row>
    <row r="227" spans="2:10" ht="15.75" x14ac:dyDescent="0.25">
      <c r="B227" s="123"/>
      <c r="C227" s="134">
        <v>32</v>
      </c>
      <c r="D227" s="135" t="s">
        <v>63</v>
      </c>
      <c r="E227" s="136">
        <v>164011</v>
      </c>
      <c r="F227" s="136">
        <v>184586.7</v>
      </c>
      <c r="G227" s="137">
        <f t="shared" ref="G227:G228" si="8">F227/E227*100</f>
        <v>112.54531708239082</v>
      </c>
      <c r="H227" s="123"/>
      <c r="I227" s="123"/>
      <c r="J227" s="123"/>
    </row>
    <row r="228" spans="2:10" ht="15.75" x14ac:dyDescent="0.25">
      <c r="B228" s="123"/>
      <c r="C228" s="134">
        <v>321</v>
      </c>
      <c r="D228" s="135" t="s">
        <v>64</v>
      </c>
      <c r="E228" s="136">
        <v>45000</v>
      </c>
      <c r="F228" s="136">
        <v>58127.67</v>
      </c>
      <c r="G228" s="137">
        <f t="shared" si="8"/>
        <v>129.17259999999999</v>
      </c>
      <c r="H228" s="123"/>
      <c r="I228" s="123"/>
      <c r="J228" s="123"/>
    </row>
    <row r="229" spans="2:10" ht="15.75" x14ac:dyDescent="0.25">
      <c r="B229" s="123"/>
      <c r="C229" s="138">
        <v>3211</v>
      </c>
      <c r="D229" s="128" t="s">
        <v>65</v>
      </c>
      <c r="E229" s="132"/>
      <c r="F229" s="129">
        <v>26135.5</v>
      </c>
      <c r="G229" s="130"/>
      <c r="H229" s="123"/>
      <c r="I229" s="123"/>
      <c r="J229" s="123"/>
    </row>
    <row r="230" spans="2:10" ht="15.75" x14ac:dyDescent="0.25">
      <c r="B230" s="123"/>
      <c r="C230" s="138">
        <v>3212</v>
      </c>
      <c r="D230" s="128" t="s">
        <v>66</v>
      </c>
      <c r="E230" s="132"/>
      <c r="F230" s="129">
        <v>31992.17</v>
      </c>
      <c r="G230" s="130"/>
      <c r="H230" s="123"/>
      <c r="I230" s="123"/>
      <c r="J230" s="123"/>
    </row>
    <row r="231" spans="2:10" ht="15.75" x14ac:dyDescent="0.25">
      <c r="B231" s="123"/>
      <c r="C231" s="138">
        <v>3213</v>
      </c>
      <c r="D231" s="128" t="s">
        <v>67</v>
      </c>
      <c r="E231" s="132"/>
      <c r="F231" s="129">
        <v>0</v>
      </c>
      <c r="G231" s="130"/>
      <c r="H231" s="123"/>
      <c r="I231" s="123"/>
      <c r="J231" s="123"/>
    </row>
    <row r="232" spans="2:10" ht="15.75" x14ac:dyDescent="0.25">
      <c r="B232" s="123"/>
      <c r="C232" s="134">
        <v>322</v>
      </c>
      <c r="D232" s="135" t="s">
        <v>68</v>
      </c>
      <c r="E232" s="136">
        <v>27700</v>
      </c>
      <c r="F232" s="136">
        <v>21038.76</v>
      </c>
      <c r="G232" s="137">
        <f t="shared" ref="G232" si="9">F232/E232*100</f>
        <v>75.952202166064978</v>
      </c>
      <c r="H232" s="123"/>
      <c r="I232" s="123"/>
      <c r="J232" s="123"/>
    </row>
    <row r="233" spans="2:10" ht="15.75" x14ac:dyDescent="0.25">
      <c r="B233" s="123"/>
      <c r="C233" s="138">
        <v>3221</v>
      </c>
      <c r="D233" s="128" t="s">
        <v>69</v>
      </c>
      <c r="E233" s="132"/>
      <c r="F233" s="129">
        <v>4976.08</v>
      </c>
      <c r="G233" s="130"/>
      <c r="H233" s="123"/>
      <c r="I233" s="123"/>
      <c r="J233" s="123"/>
    </row>
    <row r="234" spans="2:10" ht="15.75" x14ac:dyDescent="0.25">
      <c r="B234" s="123"/>
      <c r="C234" s="138">
        <v>3222</v>
      </c>
      <c r="D234" s="128" t="s">
        <v>70</v>
      </c>
      <c r="E234" s="132"/>
      <c r="F234" s="129">
        <v>15477.67</v>
      </c>
      <c r="G234" s="130"/>
      <c r="H234" s="123"/>
      <c r="I234" s="123"/>
      <c r="J234" s="123"/>
    </row>
    <row r="235" spans="2:10" ht="15.75" x14ac:dyDescent="0.25">
      <c r="B235" s="123"/>
      <c r="C235" s="138">
        <v>3223</v>
      </c>
      <c r="D235" s="128" t="s">
        <v>71</v>
      </c>
      <c r="E235" s="132"/>
      <c r="F235" s="129">
        <v>585.01</v>
      </c>
      <c r="G235" s="130"/>
      <c r="H235" s="123"/>
      <c r="I235" s="123"/>
      <c r="J235" s="123"/>
    </row>
    <row r="236" spans="2:10" ht="15.75" x14ac:dyDescent="0.25">
      <c r="B236" s="123"/>
      <c r="C236" s="138">
        <v>3224</v>
      </c>
      <c r="D236" s="128" t="s">
        <v>72</v>
      </c>
      <c r="E236" s="132"/>
      <c r="F236" s="129">
        <v>0</v>
      </c>
      <c r="G236" s="130"/>
      <c r="H236" s="123"/>
      <c r="I236" s="123"/>
      <c r="J236" s="123"/>
    </row>
    <row r="237" spans="2:10" ht="15.75" x14ac:dyDescent="0.25">
      <c r="B237" s="123"/>
      <c r="C237" s="138">
        <v>3225</v>
      </c>
      <c r="D237" s="128" t="s">
        <v>73</v>
      </c>
      <c r="E237" s="132"/>
      <c r="F237" s="129">
        <v>0</v>
      </c>
      <c r="G237" s="130"/>
      <c r="H237" s="123"/>
      <c r="I237" s="123"/>
      <c r="J237" s="123"/>
    </row>
    <row r="238" spans="2:10" ht="15.75" x14ac:dyDescent="0.25">
      <c r="B238" s="123"/>
      <c r="C238" s="134">
        <v>323</v>
      </c>
      <c r="D238" s="135" t="s">
        <v>74</v>
      </c>
      <c r="E238" s="136">
        <v>55000</v>
      </c>
      <c r="F238" s="136">
        <v>94962.82</v>
      </c>
      <c r="G238" s="137">
        <f t="shared" ref="G238" si="10">F238/E238*100</f>
        <v>172.65967272727275</v>
      </c>
      <c r="H238" s="123"/>
      <c r="I238" s="123"/>
      <c r="J238" s="123"/>
    </row>
    <row r="239" spans="2:10" ht="15.75" x14ac:dyDescent="0.25">
      <c r="B239" s="123"/>
      <c r="C239" s="138">
        <v>3231</v>
      </c>
      <c r="D239" s="128" t="s">
        <v>75</v>
      </c>
      <c r="E239" s="132"/>
      <c r="F239" s="129">
        <v>70286.16</v>
      </c>
      <c r="G239" s="130"/>
      <c r="H239" s="123"/>
      <c r="I239" s="123"/>
      <c r="J239" s="123"/>
    </row>
    <row r="240" spans="2:10" ht="15.75" x14ac:dyDescent="0.25">
      <c r="B240" s="123"/>
      <c r="C240" s="138">
        <v>3232</v>
      </c>
      <c r="D240" s="128" t="s">
        <v>76</v>
      </c>
      <c r="E240" s="132"/>
      <c r="F240" s="129"/>
      <c r="G240" s="130"/>
      <c r="H240" s="123"/>
      <c r="I240" s="123"/>
      <c r="J240" s="123"/>
    </row>
    <row r="241" spans="2:10" ht="15.75" x14ac:dyDescent="0.25">
      <c r="B241" s="123"/>
      <c r="C241" s="138">
        <v>3233</v>
      </c>
      <c r="D241" s="128" t="s">
        <v>77</v>
      </c>
      <c r="E241" s="132"/>
      <c r="F241" s="129"/>
      <c r="G241" s="130"/>
      <c r="H241" s="123"/>
      <c r="I241" s="123"/>
      <c r="J241" s="123"/>
    </row>
    <row r="242" spans="2:10" ht="15.75" x14ac:dyDescent="0.25">
      <c r="B242" s="123"/>
      <c r="C242" s="138">
        <v>3234</v>
      </c>
      <c r="D242" s="128" t="s">
        <v>78</v>
      </c>
      <c r="E242" s="132"/>
      <c r="F242" s="129">
        <v>2558.42</v>
      </c>
      <c r="G242" s="130"/>
      <c r="H242" s="123"/>
      <c r="I242" s="123"/>
      <c r="J242" s="123"/>
    </row>
    <row r="243" spans="2:10" ht="15.75" x14ac:dyDescent="0.25">
      <c r="B243" s="123"/>
      <c r="C243" s="138">
        <v>3236</v>
      </c>
      <c r="D243" s="128" t="s">
        <v>79</v>
      </c>
      <c r="E243" s="132"/>
      <c r="F243" s="129">
        <v>12169.2</v>
      </c>
      <c r="G243" s="130"/>
      <c r="H243" s="123"/>
      <c r="I243" s="123"/>
      <c r="J243" s="123"/>
    </row>
    <row r="244" spans="2:10" ht="15.75" x14ac:dyDescent="0.25">
      <c r="B244" s="123"/>
      <c r="C244" s="138">
        <v>3237</v>
      </c>
      <c r="D244" s="128" t="s">
        <v>80</v>
      </c>
      <c r="E244" s="132"/>
      <c r="F244" s="129">
        <v>6450</v>
      </c>
      <c r="G244" s="130"/>
      <c r="H244" s="123"/>
      <c r="I244" s="123"/>
      <c r="J244" s="123"/>
    </row>
    <row r="245" spans="2:10" ht="15.75" x14ac:dyDescent="0.25">
      <c r="B245" s="123"/>
      <c r="C245" s="138">
        <v>3238</v>
      </c>
      <c r="D245" s="128" t="s">
        <v>81</v>
      </c>
      <c r="E245" s="132"/>
      <c r="F245" s="132"/>
      <c r="G245" s="130"/>
      <c r="H245" s="123"/>
      <c r="I245" s="123"/>
      <c r="J245" s="123"/>
    </row>
    <row r="246" spans="2:10" ht="15.75" x14ac:dyDescent="0.25">
      <c r="B246" s="123"/>
      <c r="C246" s="138">
        <v>3239</v>
      </c>
      <c r="D246" s="128" t="s">
        <v>82</v>
      </c>
      <c r="E246" s="132"/>
      <c r="F246" s="129">
        <v>3499.04</v>
      </c>
      <c r="G246" s="130"/>
      <c r="H246" s="123"/>
      <c r="I246" s="123"/>
      <c r="J246" s="123"/>
    </row>
    <row r="247" spans="2:10" ht="15.75" x14ac:dyDescent="0.25">
      <c r="B247" s="123"/>
      <c r="C247" s="134">
        <v>324</v>
      </c>
      <c r="D247" s="135" t="s">
        <v>83</v>
      </c>
      <c r="E247" s="136">
        <v>0</v>
      </c>
      <c r="F247" s="136">
        <v>0</v>
      </c>
      <c r="G247" s="137">
        <v>0</v>
      </c>
      <c r="H247" s="123"/>
      <c r="I247" s="123"/>
      <c r="J247" s="123"/>
    </row>
    <row r="248" spans="2:10" ht="15.75" x14ac:dyDescent="0.25">
      <c r="B248" s="123"/>
      <c r="C248" s="138">
        <v>3241</v>
      </c>
      <c r="D248" s="128" t="s">
        <v>83</v>
      </c>
      <c r="E248" s="132"/>
      <c r="F248" s="132"/>
      <c r="G248" s="130"/>
      <c r="H248" s="123"/>
      <c r="I248" s="123"/>
      <c r="J248" s="123"/>
    </row>
    <row r="249" spans="2:10" ht="15.75" x14ac:dyDescent="0.25">
      <c r="B249" s="123"/>
      <c r="C249" s="134">
        <v>329</v>
      </c>
      <c r="D249" s="135" t="s">
        <v>84</v>
      </c>
      <c r="E249" s="136">
        <v>36311</v>
      </c>
      <c r="F249" s="136">
        <v>10457.450000000001</v>
      </c>
      <c r="G249" s="137">
        <f t="shared" ref="G249" si="11">F249/E249*100</f>
        <v>28.799675029605353</v>
      </c>
      <c r="H249" s="123"/>
      <c r="I249" s="123"/>
      <c r="J249" s="123"/>
    </row>
    <row r="250" spans="2:10" ht="15.75" x14ac:dyDescent="0.25">
      <c r="B250" s="123"/>
      <c r="C250" s="138">
        <v>3292</v>
      </c>
      <c r="D250" s="128" t="s">
        <v>85</v>
      </c>
      <c r="E250" s="132"/>
      <c r="F250" s="129"/>
      <c r="G250" s="130"/>
      <c r="H250" s="123"/>
      <c r="I250" s="123"/>
      <c r="J250" s="123"/>
    </row>
    <row r="251" spans="2:10" ht="15.75" x14ac:dyDescent="0.25">
      <c r="B251" s="123"/>
      <c r="C251" s="138">
        <v>3293</v>
      </c>
      <c r="D251" s="128" t="s">
        <v>86</v>
      </c>
      <c r="E251" s="132"/>
      <c r="F251" s="129">
        <v>9170.4599999999991</v>
      </c>
      <c r="G251" s="130"/>
      <c r="H251" s="123"/>
      <c r="I251" s="123"/>
      <c r="J251" s="123"/>
    </row>
    <row r="252" spans="2:10" ht="15.75" x14ac:dyDescent="0.25">
      <c r="B252" s="123"/>
      <c r="C252" s="138">
        <v>3294</v>
      </c>
      <c r="D252" s="128" t="s">
        <v>87</v>
      </c>
      <c r="E252" s="132"/>
      <c r="F252" s="129"/>
      <c r="G252" s="130"/>
      <c r="H252" s="123"/>
      <c r="I252" s="123"/>
      <c r="J252" s="123"/>
    </row>
    <row r="253" spans="2:10" ht="15.75" x14ac:dyDescent="0.25">
      <c r="B253" s="123"/>
      <c r="C253" s="138">
        <v>3295</v>
      </c>
      <c r="D253" s="128" t="s">
        <v>88</v>
      </c>
      <c r="E253" s="132"/>
      <c r="F253" s="129"/>
      <c r="G253" s="130"/>
      <c r="H253" s="123"/>
      <c r="I253" s="123"/>
      <c r="J253" s="123"/>
    </row>
    <row r="254" spans="2:10" ht="15.75" x14ac:dyDescent="0.25">
      <c r="B254" s="123"/>
      <c r="C254" s="138">
        <v>3296</v>
      </c>
      <c r="D254" s="128" t="s">
        <v>89</v>
      </c>
      <c r="E254" s="132"/>
      <c r="F254" s="129"/>
      <c r="G254" s="130"/>
      <c r="H254" s="123"/>
      <c r="I254" s="123"/>
      <c r="J254" s="123"/>
    </row>
    <row r="255" spans="2:10" ht="15.75" x14ac:dyDescent="0.25">
      <c r="B255" s="123"/>
      <c r="C255" s="138">
        <v>3299</v>
      </c>
      <c r="D255" s="128" t="s">
        <v>84</v>
      </c>
      <c r="E255" s="132"/>
      <c r="F255" s="129">
        <v>1286.99</v>
      </c>
      <c r="G255" s="130"/>
      <c r="H255" s="123"/>
      <c r="I255" s="123"/>
      <c r="J255" s="123"/>
    </row>
    <row r="256" spans="2:10" ht="15.75" x14ac:dyDescent="0.25">
      <c r="B256" s="123"/>
      <c r="C256" s="134">
        <v>34</v>
      </c>
      <c r="D256" s="135" t="s">
        <v>90</v>
      </c>
      <c r="E256" s="136">
        <v>0</v>
      </c>
      <c r="F256" s="136">
        <v>0</v>
      </c>
      <c r="G256" s="137">
        <v>0</v>
      </c>
      <c r="H256" s="123"/>
      <c r="I256" s="123"/>
      <c r="J256" s="123"/>
    </row>
    <row r="257" spans="2:10" ht="15.75" x14ac:dyDescent="0.25">
      <c r="B257" s="123"/>
      <c r="C257" s="134">
        <v>342</v>
      </c>
      <c r="D257" s="135" t="s">
        <v>91</v>
      </c>
      <c r="E257" s="136">
        <v>0</v>
      </c>
      <c r="F257" s="136">
        <v>0</v>
      </c>
      <c r="G257" s="137">
        <v>0</v>
      </c>
      <c r="H257" s="123"/>
      <c r="I257" s="123"/>
      <c r="J257" s="123"/>
    </row>
    <row r="258" spans="2:10" ht="15.75" x14ac:dyDescent="0.25">
      <c r="B258" s="123"/>
      <c r="C258" s="138">
        <v>3423</v>
      </c>
      <c r="D258" s="128" t="s">
        <v>91</v>
      </c>
      <c r="E258" s="132"/>
      <c r="F258" s="132"/>
      <c r="G258" s="130"/>
      <c r="H258" s="123"/>
      <c r="I258" s="123"/>
      <c r="J258" s="123"/>
    </row>
    <row r="259" spans="2:10" ht="15.75" x14ac:dyDescent="0.25">
      <c r="B259" s="123"/>
      <c r="C259" s="134">
        <v>343</v>
      </c>
      <c r="D259" s="135" t="s">
        <v>92</v>
      </c>
      <c r="E259" s="136">
        <v>0</v>
      </c>
      <c r="F259" s="136">
        <v>0</v>
      </c>
      <c r="G259" s="137">
        <v>0</v>
      </c>
      <c r="H259" s="123"/>
      <c r="I259" s="123"/>
      <c r="J259" s="123"/>
    </row>
    <row r="260" spans="2:10" ht="15.75" x14ac:dyDescent="0.25">
      <c r="B260" s="123"/>
      <c r="C260" s="138">
        <v>3431</v>
      </c>
      <c r="D260" s="128" t="s">
        <v>93</v>
      </c>
      <c r="E260" s="129"/>
      <c r="F260" s="129"/>
      <c r="G260" s="130"/>
      <c r="H260" s="123"/>
      <c r="I260" s="123"/>
      <c r="J260" s="123"/>
    </row>
    <row r="261" spans="2:10" ht="15.75" x14ac:dyDescent="0.25">
      <c r="B261" s="123"/>
      <c r="C261" s="138">
        <v>3432</v>
      </c>
      <c r="D261" s="128" t="s">
        <v>94</v>
      </c>
      <c r="E261" s="129"/>
      <c r="F261" s="129"/>
      <c r="G261" s="130"/>
      <c r="H261" s="123"/>
      <c r="I261" s="123"/>
      <c r="J261" s="123"/>
    </row>
    <row r="262" spans="2:10" ht="15.75" x14ac:dyDescent="0.25">
      <c r="B262" s="123"/>
      <c r="C262" s="138">
        <v>3433</v>
      </c>
      <c r="D262" s="128" t="s">
        <v>95</v>
      </c>
      <c r="E262" s="129"/>
      <c r="F262" s="129"/>
      <c r="G262" s="130"/>
      <c r="H262" s="123"/>
      <c r="I262" s="123"/>
      <c r="J262" s="123"/>
    </row>
    <row r="263" spans="2:10" ht="15.75" x14ac:dyDescent="0.25">
      <c r="B263" s="123"/>
      <c r="C263" s="134">
        <v>37</v>
      </c>
      <c r="D263" s="135" t="s">
        <v>96</v>
      </c>
      <c r="E263" s="136">
        <v>0</v>
      </c>
      <c r="F263" s="136">
        <v>0</v>
      </c>
      <c r="G263" s="137">
        <v>0</v>
      </c>
      <c r="H263" s="123"/>
      <c r="I263" s="123"/>
      <c r="J263" s="123"/>
    </row>
    <row r="264" spans="2:10" ht="15.75" x14ac:dyDescent="0.25">
      <c r="B264" s="123"/>
      <c r="C264" s="134">
        <v>371</v>
      </c>
      <c r="D264" s="135" t="s">
        <v>96</v>
      </c>
      <c r="E264" s="136">
        <v>0</v>
      </c>
      <c r="F264" s="136">
        <v>0</v>
      </c>
      <c r="G264" s="137">
        <v>0</v>
      </c>
      <c r="H264" s="123"/>
      <c r="I264" s="123"/>
      <c r="J264" s="123"/>
    </row>
    <row r="265" spans="2:10" ht="15.75" x14ac:dyDescent="0.25">
      <c r="B265" s="123"/>
      <c r="C265" s="131">
        <v>3721</v>
      </c>
      <c r="D265" s="128" t="s">
        <v>97</v>
      </c>
      <c r="E265" s="132"/>
      <c r="F265" s="132"/>
      <c r="G265" s="130"/>
      <c r="H265" s="123"/>
      <c r="I265" s="123"/>
      <c r="J265" s="123"/>
    </row>
    <row r="266" spans="2:10" ht="15.75" x14ac:dyDescent="0.25">
      <c r="B266" s="123"/>
      <c r="C266" s="134">
        <v>372</v>
      </c>
      <c r="D266" s="135" t="s">
        <v>98</v>
      </c>
      <c r="E266" s="136">
        <v>0</v>
      </c>
      <c r="F266" s="136">
        <v>0</v>
      </c>
      <c r="G266" s="137">
        <v>0</v>
      </c>
      <c r="H266" s="123"/>
      <c r="I266" s="123"/>
      <c r="J266" s="123"/>
    </row>
    <row r="267" spans="2:10" ht="15.75" x14ac:dyDescent="0.25">
      <c r="B267" s="123"/>
      <c r="C267" s="140">
        <v>3722</v>
      </c>
      <c r="D267" s="128" t="s">
        <v>99</v>
      </c>
      <c r="E267" s="132"/>
      <c r="F267" s="132"/>
      <c r="G267" s="130"/>
      <c r="H267" s="123"/>
      <c r="I267" s="123"/>
      <c r="J267" s="123"/>
    </row>
    <row r="268" spans="2:10" ht="15.75" x14ac:dyDescent="0.25">
      <c r="B268" s="123"/>
      <c r="C268" s="134">
        <v>4</v>
      </c>
      <c r="D268" s="141" t="s">
        <v>100</v>
      </c>
      <c r="E268" s="136">
        <v>0</v>
      </c>
      <c r="F268" s="136">
        <v>3594.08</v>
      </c>
      <c r="G268" s="137">
        <v>0</v>
      </c>
      <c r="H268" s="123"/>
      <c r="I268" s="123"/>
      <c r="J268" s="123"/>
    </row>
    <row r="269" spans="2:10" ht="15.75" x14ac:dyDescent="0.25">
      <c r="B269" s="123"/>
      <c r="C269" s="134">
        <v>42</v>
      </c>
      <c r="D269" s="135" t="s">
        <v>101</v>
      </c>
      <c r="E269" s="136">
        <v>0</v>
      </c>
      <c r="F269" s="136">
        <v>3594.08</v>
      </c>
      <c r="G269" s="137">
        <v>0</v>
      </c>
      <c r="H269" s="123"/>
      <c r="I269" s="123"/>
      <c r="J269" s="123"/>
    </row>
    <row r="270" spans="2:10" ht="15.75" x14ac:dyDescent="0.25">
      <c r="B270" s="123"/>
      <c r="C270" s="134">
        <v>422</v>
      </c>
      <c r="D270" s="135" t="s">
        <v>102</v>
      </c>
      <c r="E270" s="136">
        <v>0</v>
      </c>
      <c r="F270" s="136">
        <v>3450.25</v>
      </c>
      <c r="G270" s="137">
        <v>0</v>
      </c>
      <c r="H270" s="123"/>
      <c r="I270" s="123"/>
      <c r="J270" s="123"/>
    </row>
    <row r="271" spans="2:10" ht="15.75" x14ac:dyDescent="0.25">
      <c r="B271" s="123"/>
      <c r="C271" s="140">
        <v>4221</v>
      </c>
      <c r="D271" s="128" t="s">
        <v>103</v>
      </c>
      <c r="E271" s="129"/>
      <c r="F271" s="129"/>
      <c r="G271" s="130"/>
      <c r="H271" s="123"/>
      <c r="I271" s="123"/>
      <c r="J271" s="123"/>
    </row>
    <row r="272" spans="2:10" ht="15.75" x14ac:dyDescent="0.25">
      <c r="B272" s="123"/>
      <c r="C272" s="140">
        <v>4222</v>
      </c>
      <c r="D272" s="128" t="s">
        <v>104</v>
      </c>
      <c r="E272" s="129"/>
      <c r="F272" s="129">
        <v>3450.25</v>
      </c>
      <c r="G272" s="130"/>
      <c r="H272" s="123"/>
      <c r="I272" s="123"/>
      <c r="J272" s="123"/>
    </row>
    <row r="273" spans="2:10" ht="15.75" x14ac:dyDescent="0.25">
      <c r="B273" s="123"/>
      <c r="C273" s="140">
        <v>4223</v>
      </c>
      <c r="D273" s="128" t="s">
        <v>105</v>
      </c>
      <c r="E273" s="129"/>
      <c r="F273" s="129"/>
      <c r="G273" s="130"/>
      <c r="H273" s="123"/>
      <c r="I273" s="123"/>
      <c r="J273" s="123"/>
    </row>
    <row r="274" spans="2:10" ht="15.75" x14ac:dyDescent="0.25">
      <c r="B274" s="123"/>
      <c r="C274" s="134">
        <v>424</v>
      </c>
      <c r="D274" s="135" t="s">
        <v>106</v>
      </c>
      <c r="E274" s="143">
        <v>0</v>
      </c>
      <c r="F274" s="136">
        <v>143.83000000000001</v>
      </c>
      <c r="G274" s="137">
        <v>0</v>
      </c>
      <c r="H274" s="123"/>
      <c r="I274" s="123"/>
      <c r="J274" s="123"/>
    </row>
    <row r="275" spans="2:10" ht="15.75" x14ac:dyDescent="0.25">
      <c r="B275" s="123"/>
      <c r="C275" s="140">
        <v>4241</v>
      </c>
      <c r="D275" s="128" t="s">
        <v>107</v>
      </c>
      <c r="E275" s="129"/>
      <c r="F275" s="129">
        <v>143.83000000000001</v>
      </c>
      <c r="G275" s="130"/>
      <c r="H275" s="123"/>
      <c r="I275" s="123"/>
      <c r="J275" s="123"/>
    </row>
    <row r="276" spans="2:10" ht="15.75" x14ac:dyDescent="0.25">
      <c r="B276" s="123"/>
      <c r="C276" s="149">
        <v>426</v>
      </c>
      <c r="D276" s="150" t="s">
        <v>108</v>
      </c>
      <c r="E276" s="151">
        <v>0</v>
      </c>
      <c r="F276" s="152">
        <v>0</v>
      </c>
      <c r="G276" s="153">
        <v>0</v>
      </c>
      <c r="H276" s="123"/>
      <c r="I276" s="154"/>
      <c r="J276" s="154"/>
    </row>
    <row r="277" spans="2:10" ht="15.75" x14ac:dyDescent="0.25">
      <c r="B277" s="123"/>
      <c r="C277" s="140">
        <v>4262</v>
      </c>
      <c r="D277" s="128" t="s">
        <v>109</v>
      </c>
      <c r="E277" s="129"/>
      <c r="F277" s="129"/>
      <c r="G277" s="130"/>
      <c r="H277" s="123"/>
      <c r="I277" s="154"/>
      <c r="J277" s="154"/>
    </row>
    <row r="278" spans="2:10" ht="15.75" x14ac:dyDescent="0.25">
      <c r="B278" s="123"/>
      <c r="C278" s="123"/>
      <c r="D278" s="155"/>
      <c r="E278" s="154"/>
      <c r="F278" s="123"/>
      <c r="G278" s="123"/>
      <c r="H278" s="123"/>
      <c r="I278" s="154"/>
      <c r="J278" s="154"/>
    </row>
    <row r="279" spans="2:10" ht="15.75" x14ac:dyDescent="0.25">
      <c r="B279" s="123"/>
      <c r="C279" s="123"/>
      <c r="D279" s="123"/>
      <c r="E279" s="123"/>
      <c r="F279" s="123"/>
      <c r="G279" s="123"/>
      <c r="H279" s="123"/>
      <c r="I279" s="123"/>
      <c r="J279" s="123"/>
    </row>
    <row r="280" spans="2:10" ht="15.75" x14ac:dyDescent="0.25">
      <c r="B280" s="123"/>
      <c r="C280" s="123"/>
      <c r="D280" s="123"/>
      <c r="E280" s="123"/>
      <c r="F280" s="123"/>
      <c r="G280" s="123"/>
      <c r="H280" s="123"/>
      <c r="I280" s="123"/>
      <c r="J280" s="123"/>
    </row>
    <row r="281" spans="2:10" ht="15.75" x14ac:dyDescent="0.25">
      <c r="B281" s="123"/>
      <c r="C281" s="124" t="s">
        <v>22</v>
      </c>
      <c r="D281" s="124" t="s">
        <v>41</v>
      </c>
      <c r="E281" s="125" t="s">
        <v>38</v>
      </c>
      <c r="F281" s="124" t="s">
        <v>39</v>
      </c>
      <c r="G281" s="124" t="s">
        <v>40</v>
      </c>
      <c r="H281" s="123"/>
      <c r="I281" s="123"/>
      <c r="J281" s="123"/>
    </row>
    <row r="282" spans="2:10" ht="15.75" x14ac:dyDescent="0.25">
      <c r="B282" s="123"/>
      <c r="C282" s="124">
        <v>1</v>
      </c>
      <c r="D282" s="124">
        <v>2</v>
      </c>
      <c r="E282" s="125">
        <v>3</v>
      </c>
      <c r="F282" s="124">
        <v>4</v>
      </c>
      <c r="G282" s="124">
        <v>5</v>
      </c>
      <c r="H282" s="123"/>
      <c r="I282" s="123"/>
      <c r="J282" s="123"/>
    </row>
    <row r="283" spans="2:10" ht="15.75" x14ac:dyDescent="0.25">
      <c r="B283" s="123"/>
      <c r="C283" s="144" t="s">
        <v>51</v>
      </c>
      <c r="D283" s="144" t="s">
        <v>52</v>
      </c>
      <c r="E283" s="145"/>
      <c r="F283" s="144"/>
      <c r="G283" s="144"/>
      <c r="H283" s="123"/>
      <c r="I283" s="123"/>
      <c r="J283" s="123"/>
    </row>
    <row r="284" spans="2:10" ht="15.75" x14ac:dyDescent="0.25">
      <c r="B284" s="123"/>
      <c r="C284" s="128"/>
      <c r="D284" s="128" t="s">
        <v>113</v>
      </c>
      <c r="E284" s="129">
        <f>E285+E337</f>
        <v>8791732</v>
      </c>
      <c r="F284" s="129">
        <f>SUM(F285+F337)</f>
        <v>9129674.2899999991</v>
      </c>
      <c r="G284" s="130">
        <f>F284/E284*100</f>
        <v>103.84386478113754</v>
      </c>
      <c r="H284" s="123"/>
      <c r="I284" s="123"/>
      <c r="J284" s="123"/>
    </row>
    <row r="285" spans="2:10" ht="15.75" x14ac:dyDescent="0.25">
      <c r="B285" s="123"/>
      <c r="C285" s="131">
        <v>3</v>
      </c>
      <c r="D285" s="128" t="s">
        <v>42</v>
      </c>
      <c r="E285" s="132">
        <f>SUM(E286+E296+E325)</f>
        <v>8791732</v>
      </c>
      <c r="F285" s="132">
        <v>9124674.2899999991</v>
      </c>
      <c r="G285" s="130">
        <f t="shared" ref="G285:G287" si="12">F285/E285*100</f>
        <v>103.78699316585171</v>
      </c>
      <c r="H285" s="123"/>
      <c r="I285" s="123"/>
      <c r="J285" s="123"/>
    </row>
    <row r="286" spans="2:10" ht="15.75" x14ac:dyDescent="0.25">
      <c r="B286" s="123"/>
      <c r="C286" s="134">
        <v>31</v>
      </c>
      <c r="D286" s="135" t="s">
        <v>55</v>
      </c>
      <c r="E286" s="136">
        <f>SUM(E287+E291+E293)</f>
        <v>8699432</v>
      </c>
      <c r="F286" s="136">
        <v>9058996.1099999994</v>
      </c>
      <c r="G286" s="137">
        <f t="shared" si="12"/>
        <v>104.13319064968837</v>
      </c>
      <c r="H286" s="123"/>
      <c r="I286" s="123"/>
      <c r="J286" s="123"/>
    </row>
    <row r="287" spans="2:10" ht="15.75" x14ac:dyDescent="0.25">
      <c r="B287" s="123"/>
      <c r="C287" s="134">
        <v>311</v>
      </c>
      <c r="D287" s="135" t="s">
        <v>56</v>
      </c>
      <c r="E287" s="136">
        <v>7315600</v>
      </c>
      <c r="F287" s="136">
        <v>7557204.9000000004</v>
      </c>
      <c r="G287" s="137">
        <f t="shared" si="12"/>
        <v>103.30259855650938</v>
      </c>
      <c r="H287" s="123"/>
      <c r="I287" s="123"/>
      <c r="J287" s="123"/>
    </row>
    <row r="288" spans="2:10" ht="15.75" x14ac:dyDescent="0.25">
      <c r="B288" s="123"/>
      <c r="C288" s="138">
        <v>3111</v>
      </c>
      <c r="D288" s="128" t="s">
        <v>57</v>
      </c>
      <c r="E288" s="132"/>
      <c r="F288" s="132">
        <v>7498027.0599999996</v>
      </c>
      <c r="G288" s="130"/>
      <c r="H288" s="123"/>
      <c r="I288" s="123"/>
      <c r="J288" s="123"/>
    </row>
    <row r="289" spans="2:10" ht="15.75" x14ac:dyDescent="0.25">
      <c r="B289" s="123"/>
      <c r="C289" s="138">
        <v>3112</v>
      </c>
      <c r="D289" s="128" t="s">
        <v>58</v>
      </c>
      <c r="E289" s="132"/>
      <c r="F289" s="132">
        <v>0</v>
      </c>
      <c r="G289" s="130"/>
      <c r="H289" s="123"/>
      <c r="I289" s="123"/>
      <c r="J289" s="123"/>
    </row>
    <row r="290" spans="2:10" ht="15.75" x14ac:dyDescent="0.25">
      <c r="B290" s="123"/>
      <c r="C290" s="138">
        <v>3113</v>
      </c>
      <c r="D290" s="128" t="s">
        <v>59</v>
      </c>
      <c r="E290" s="132"/>
      <c r="F290" s="132">
        <v>59177.84</v>
      </c>
      <c r="G290" s="130"/>
      <c r="H290" s="123"/>
      <c r="I290" s="123"/>
      <c r="J290" s="123"/>
    </row>
    <row r="291" spans="2:10" ht="15.75" x14ac:dyDescent="0.25">
      <c r="B291" s="123"/>
      <c r="C291" s="134">
        <v>312</v>
      </c>
      <c r="D291" s="135" t="s">
        <v>60</v>
      </c>
      <c r="E291" s="136">
        <v>260000</v>
      </c>
      <c r="F291" s="136">
        <v>372223.57</v>
      </c>
      <c r="G291" s="137">
        <f t="shared" ref="G291" si="13">F291/E291*100</f>
        <v>143.16291153846154</v>
      </c>
      <c r="H291" s="123"/>
      <c r="I291" s="123"/>
      <c r="J291" s="123"/>
    </row>
    <row r="292" spans="2:10" ht="15.75" x14ac:dyDescent="0.25">
      <c r="B292" s="123"/>
      <c r="C292" s="138">
        <v>3121</v>
      </c>
      <c r="D292" s="128" t="s">
        <v>60</v>
      </c>
      <c r="E292" s="132"/>
      <c r="F292" s="129">
        <v>372223.57</v>
      </c>
      <c r="G292" s="130"/>
      <c r="H292" s="123"/>
      <c r="I292" s="123"/>
      <c r="J292" s="123"/>
    </row>
    <row r="293" spans="2:10" ht="15.75" x14ac:dyDescent="0.25">
      <c r="B293" s="123"/>
      <c r="C293" s="134">
        <v>313</v>
      </c>
      <c r="D293" s="135" t="s">
        <v>61</v>
      </c>
      <c r="E293" s="136">
        <v>1123832</v>
      </c>
      <c r="F293" s="136">
        <v>1129567.6399999999</v>
      </c>
      <c r="G293" s="137">
        <f t="shared" ref="G293" si="14">F293/E293*100</f>
        <v>100.51036453847193</v>
      </c>
      <c r="H293" s="123"/>
      <c r="I293" s="123"/>
      <c r="J293" s="123"/>
    </row>
    <row r="294" spans="2:10" ht="15.75" x14ac:dyDescent="0.25">
      <c r="B294" s="123"/>
      <c r="C294" s="146">
        <v>3131</v>
      </c>
      <c r="D294" s="128" t="s">
        <v>111</v>
      </c>
      <c r="E294" s="147"/>
      <c r="F294" s="142">
        <v>0</v>
      </c>
      <c r="G294" s="148"/>
      <c r="H294" s="123"/>
      <c r="I294" s="123"/>
      <c r="J294" s="123"/>
    </row>
    <row r="295" spans="2:10" ht="15.75" x14ac:dyDescent="0.25">
      <c r="B295" s="123"/>
      <c r="C295" s="138">
        <v>3132</v>
      </c>
      <c r="D295" s="128" t="s">
        <v>112</v>
      </c>
      <c r="E295" s="132"/>
      <c r="F295" s="129">
        <v>1129567.6399999999</v>
      </c>
      <c r="G295" s="130"/>
      <c r="H295" s="123"/>
      <c r="I295" s="123"/>
      <c r="J295" s="123"/>
    </row>
    <row r="296" spans="2:10" ht="15.75" x14ac:dyDescent="0.25">
      <c r="B296" s="123"/>
      <c r="C296" s="134">
        <v>32</v>
      </c>
      <c r="D296" s="135" t="s">
        <v>63</v>
      </c>
      <c r="E296" s="136">
        <v>62300</v>
      </c>
      <c r="F296" s="136">
        <v>54961.13</v>
      </c>
      <c r="G296" s="137">
        <f t="shared" ref="G296" si="15">F296/E296*100</f>
        <v>88.220112359550569</v>
      </c>
      <c r="H296" s="123"/>
      <c r="I296" s="123"/>
      <c r="J296" s="123"/>
    </row>
    <row r="297" spans="2:10" ht="15.75" x14ac:dyDescent="0.25">
      <c r="B297" s="123"/>
      <c r="C297" s="134">
        <v>321</v>
      </c>
      <c r="D297" s="135" t="s">
        <v>64</v>
      </c>
      <c r="E297" s="136">
        <v>0</v>
      </c>
      <c r="F297" s="136">
        <v>4584.6099999999997</v>
      </c>
      <c r="G297" s="137">
        <v>0</v>
      </c>
      <c r="H297" s="123"/>
      <c r="I297" s="123"/>
      <c r="J297" s="123"/>
    </row>
    <row r="298" spans="2:10" ht="15.75" x14ac:dyDescent="0.25">
      <c r="B298" s="123"/>
      <c r="C298" s="138">
        <v>3211</v>
      </c>
      <c r="D298" s="128" t="s">
        <v>65</v>
      </c>
      <c r="E298" s="132"/>
      <c r="F298" s="129">
        <v>0</v>
      </c>
      <c r="G298" s="130"/>
      <c r="H298" s="123"/>
      <c r="I298" s="123"/>
      <c r="J298" s="123"/>
    </row>
    <row r="299" spans="2:10" ht="15.75" x14ac:dyDescent="0.25">
      <c r="B299" s="123"/>
      <c r="C299" s="138">
        <v>3212</v>
      </c>
      <c r="D299" s="128" t="s">
        <v>66</v>
      </c>
      <c r="E299" s="132"/>
      <c r="F299" s="129">
        <v>4584.6099999999997</v>
      </c>
      <c r="G299" s="130"/>
      <c r="H299" s="123"/>
      <c r="I299" s="123"/>
      <c r="J299" s="123"/>
    </row>
    <row r="300" spans="2:10" ht="15.75" x14ac:dyDescent="0.25">
      <c r="B300" s="123"/>
      <c r="C300" s="138">
        <v>3213</v>
      </c>
      <c r="D300" s="128" t="s">
        <v>67</v>
      </c>
      <c r="E300" s="132"/>
      <c r="F300" s="129">
        <v>0</v>
      </c>
      <c r="G300" s="130"/>
      <c r="H300" s="123"/>
      <c r="I300" s="123"/>
      <c r="J300" s="123"/>
    </row>
    <row r="301" spans="2:10" ht="15.75" x14ac:dyDescent="0.25">
      <c r="B301" s="123"/>
      <c r="C301" s="134">
        <v>322</v>
      </c>
      <c r="D301" s="135" t="s">
        <v>68</v>
      </c>
      <c r="E301" s="136">
        <v>2300</v>
      </c>
      <c r="F301" s="136">
        <v>10275.969999999999</v>
      </c>
      <c r="G301" s="137">
        <f t="shared" ref="G301" si="16">F301/E301*100</f>
        <v>446.78130434782605</v>
      </c>
      <c r="H301" s="123"/>
      <c r="I301" s="123"/>
      <c r="J301" s="123"/>
    </row>
    <row r="302" spans="2:10" ht="15.75" x14ac:dyDescent="0.25">
      <c r="B302" s="123"/>
      <c r="C302" s="138">
        <v>3221</v>
      </c>
      <c r="D302" s="128" t="s">
        <v>69</v>
      </c>
      <c r="E302" s="132"/>
      <c r="F302" s="129">
        <v>2000</v>
      </c>
      <c r="G302" s="130"/>
      <c r="H302" s="123"/>
      <c r="I302" s="123"/>
      <c r="J302" s="123"/>
    </row>
    <row r="303" spans="2:10" ht="15.75" x14ac:dyDescent="0.25">
      <c r="B303" s="123"/>
      <c r="C303" s="138">
        <v>3222</v>
      </c>
      <c r="D303" s="128" t="s">
        <v>70</v>
      </c>
      <c r="E303" s="132"/>
      <c r="F303" s="129">
        <v>8275.9699999999993</v>
      </c>
      <c r="G303" s="130"/>
      <c r="H303" s="123"/>
      <c r="I303" s="123"/>
      <c r="J303" s="123"/>
    </row>
    <row r="304" spans="2:10" ht="15.75" x14ac:dyDescent="0.25">
      <c r="B304" s="123"/>
      <c r="C304" s="138">
        <v>3223</v>
      </c>
      <c r="D304" s="128" t="s">
        <v>71</v>
      </c>
      <c r="E304" s="132"/>
      <c r="F304" s="129"/>
      <c r="G304" s="130"/>
      <c r="H304" s="123"/>
      <c r="I304" s="123"/>
      <c r="J304" s="123"/>
    </row>
    <row r="305" spans="2:10" ht="15.75" x14ac:dyDescent="0.25">
      <c r="B305" s="123"/>
      <c r="C305" s="138">
        <v>3224</v>
      </c>
      <c r="D305" s="128" t="s">
        <v>72</v>
      </c>
      <c r="E305" s="132"/>
      <c r="F305" s="129"/>
      <c r="G305" s="130"/>
      <c r="H305" s="123"/>
      <c r="I305" s="123"/>
      <c r="J305" s="123"/>
    </row>
    <row r="306" spans="2:10" ht="15.75" x14ac:dyDescent="0.25">
      <c r="B306" s="123"/>
      <c r="C306" s="138">
        <v>3225</v>
      </c>
      <c r="D306" s="128" t="s">
        <v>73</v>
      </c>
      <c r="E306" s="132"/>
      <c r="F306" s="129"/>
      <c r="G306" s="130"/>
      <c r="H306" s="123"/>
      <c r="I306" s="123"/>
      <c r="J306" s="123"/>
    </row>
    <row r="307" spans="2:10" ht="15.75" x14ac:dyDescent="0.25">
      <c r="B307" s="123"/>
      <c r="C307" s="134">
        <v>323</v>
      </c>
      <c r="D307" s="135" t="s">
        <v>74</v>
      </c>
      <c r="E307" s="136"/>
      <c r="F307" s="136">
        <v>15656.8</v>
      </c>
      <c r="G307" s="137">
        <v>0</v>
      </c>
      <c r="H307" s="123"/>
      <c r="I307" s="123"/>
      <c r="J307" s="123"/>
    </row>
    <row r="308" spans="2:10" ht="15.75" x14ac:dyDescent="0.25">
      <c r="B308" s="123"/>
      <c r="C308" s="138">
        <v>3231</v>
      </c>
      <c r="D308" s="128" t="s">
        <v>75</v>
      </c>
      <c r="E308" s="132"/>
      <c r="F308" s="129">
        <v>45</v>
      </c>
      <c r="G308" s="130"/>
      <c r="H308" s="123"/>
      <c r="I308" s="123"/>
      <c r="J308" s="123"/>
    </row>
    <row r="309" spans="2:10" ht="15.75" x14ac:dyDescent="0.25">
      <c r="B309" s="123"/>
      <c r="C309" s="138">
        <v>3232</v>
      </c>
      <c r="D309" s="128" t="s">
        <v>76</v>
      </c>
      <c r="E309" s="132"/>
      <c r="F309" s="129"/>
      <c r="G309" s="130"/>
      <c r="H309" s="123"/>
      <c r="I309" s="123"/>
      <c r="J309" s="123"/>
    </row>
    <row r="310" spans="2:10" ht="15.75" x14ac:dyDescent="0.25">
      <c r="B310" s="123"/>
      <c r="C310" s="138">
        <v>3233</v>
      </c>
      <c r="D310" s="128" t="s">
        <v>77</v>
      </c>
      <c r="E310" s="132"/>
      <c r="F310" s="129"/>
      <c r="G310" s="130"/>
      <c r="H310" s="123"/>
      <c r="I310" s="123"/>
      <c r="J310" s="123"/>
    </row>
    <row r="311" spans="2:10" ht="15.75" x14ac:dyDescent="0.25">
      <c r="B311" s="123"/>
      <c r="C311" s="138">
        <v>3234</v>
      </c>
      <c r="D311" s="128" t="s">
        <v>78</v>
      </c>
      <c r="E311" s="132"/>
      <c r="F311" s="129"/>
      <c r="G311" s="130"/>
      <c r="H311" s="123"/>
      <c r="I311" s="123"/>
      <c r="J311" s="123"/>
    </row>
    <row r="312" spans="2:10" ht="15.75" x14ac:dyDescent="0.25">
      <c r="B312" s="123"/>
      <c r="C312" s="138">
        <v>3236</v>
      </c>
      <c r="D312" s="128" t="s">
        <v>79</v>
      </c>
      <c r="E312" s="132"/>
      <c r="F312" s="129">
        <v>4962.5</v>
      </c>
      <c r="G312" s="130"/>
      <c r="H312" s="123"/>
      <c r="I312" s="123"/>
      <c r="J312" s="123"/>
    </row>
    <row r="313" spans="2:10" ht="15.75" x14ac:dyDescent="0.25">
      <c r="B313" s="123"/>
      <c r="C313" s="138">
        <v>3237</v>
      </c>
      <c r="D313" s="128" t="s">
        <v>80</v>
      </c>
      <c r="E313" s="132"/>
      <c r="F313" s="129">
        <v>10649.3</v>
      </c>
      <c r="G313" s="130"/>
      <c r="H313" s="123"/>
      <c r="I313" s="123"/>
      <c r="J313" s="123"/>
    </row>
    <row r="314" spans="2:10" ht="15.75" x14ac:dyDescent="0.25">
      <c r="B314" s="123"/>
      <c r="C314" s="138">
        <v>3238</v>
      </c>
      <c r="D314" s="128" t="s">
        <v>81</v>
      </c>
      <c r="E314" s="132"/>
      <c r="F314" s="132"/>
      <c r="G314" s="130"/>
      <c r="H314" s="123"/>
      <c r="I314" s="123"/>
      <c r="J314" s="123"/>
    </row>
    <row r="315" spans="2:10" ht="15.75" x14ac:dyDescent="0.25">
      <c r="B315" s="123"/>
      <c r="C315" s="138">
        <v>3239</v>
      </c>
      <c r="D315" s="128" t="s">
        <v>82</v>
      </c>
      <c r="E315" s="132"/>
      <c r="F315" s="129"/>
      <c r="G315" s="130"/>
      <c r="H315" s="123"/>
      <c r="I315" s="123"/>
      <c r="J315" s="123"/>
    </row>
    <row r="316" spans="2:10" ht="15.75" x14ac:dyDescent="0.25">
      <c r="B316" s="123"/>
      <c r="C316" s="134">
        <v>324</v>
      </c>
      <c r="D316" s="135" t="s">
        <v>83</v>
      </c>
      <c r="E316" s="136"/>
      <c r="F316" s="136">
        <v>0</v>
      </c>
      <c r="G316" s="137">
        <v>0</v>
      </c>
      <c r="H316" s="123"/>
      <c r="I316" s="123"/>
      <c r="J316" s="123"/>
    </row>
    <row r="317" spans="2:10" ht="15.75" x14ac:dyDescent="0.25">
      <c r="B317" s="123"/>
      <c r="C317" s="138">
        <v>3241</v>
      </c>
      <c r="D317" s="128" t="s">
        <v>83</v>
      </c>
      <c r="E317" s="132"/>
      <c r="F317" s="132"/>
      <c r="G317" s="130"/>
      <c r="H317" s="123"/>
      <c r="I317" s="123"/>
      <c r="J317" s="123"/>
    </row>
    <row r="318" spans="2:10" ht="15.75" x14ac:dyDescent="0.25">
      <c r="B318" s="123"/>
      <c r="C318" s="134">
        <v>329</v>
      </c>
      <c r="D318" s="135" t="s">
        <v>84</v>
      </c>
      <c r="E318" s="136">
        <v>60000</v>
      </c>
      <c r="F318" s="136">
        <v>24443.75</v>
      </c>
      <c r="G318" s="137">
        <f t="shared" ref="G318" si="17">F318/E318*100</f>
        <v>40.739583333333336</v>
      </c>
      <c r="H318" s="123"/>
      <c r="I318" s="123"/>
      <c r="J318" s="123"/>
    </row>
    <row r="319" spans="2:10" ht="15.75" x14ac:dyDescent="0.25">
      <c r="B319" s="123"/>
      <c r="C319" s="138">
        <v>3292</v>
      </c>
      <c r="D319" s="128" t="s">
        <v>85</v>
      </c>
      <c r="E319" s="132"/>
      <c r="F319" s="129"/>
      <c r="G319" s="130"/>
      <c r="H319" s="123"/>
      <c r="I319" s="123"/>
      <c r="J319" s="123"/>
    </row>
    <row r="320" spans="2:10" ht="15.75" x14ac:dyDescent="0.25">
      <c r="B320" s="123"/>
      <c r="C320" s="138">
        <v>3293</v>
      </c>
      <c r="D320" s="128" t="s">
        <v>86</v>
      </c>
      <c r="E320" s="132"/>
      <c r="F320" s="129"/>
      <c r="G320" s="130"/>
      <c r="H320" s="123"/>
      <c r="I320" s="123"/>
      <c r="J320" s="123"/>
    </row>
    <row r="321" spans="2:10" ht="15.75" x14ac:dyDescent="0.25">
      <c r="B321" s="123"/>
      <c r="C321" s="138">
        <v>3294</v>
      </c>
      <c r="D321" s="128" t="s">
        <v>87</v>
      </c>
      <c r="E321" s="132"/>
      <c r="F321" s="129"/>
      <c r="G321" s="130"/>
      <c r="H321" s="123"/>
      <c r="I321" s="123"/>
      <c r="J321" s="123"/>
    </row>
    <row r="322" spans="2:10" ht="15.75" x14ac:dyDescent="0.25">
      <c r="B322" s="123"/>
      <c r="C322" s="138">
        <v>3295</v>
      </c>
      <c r="D322" s="128" t="s">
        <v>88</v>
      </c>
      <c r="E322" s="132"/>
      <c r="F322" s="129">
        <v>13975</v>
      </c>
      <c r="G322" s="130"/>
      <c r="H322" s="123"/>
      <c r="I322" s="123"/>
      <c r="J322" s="123"/>
    </row>
    <row r="323" spans="2:10" ht="15.75" x14ac:dyDescent="0.25">
      <c r="B323" s="123"/>
      <c r="C323" s="138">
        <v>3296</v>
      </c>
      <c r="D323" s="128" t="s">
        <v>89</v>
      </c>
      <c r="E323" s="132"/>
      <c r="F323" s="129">
        <v>10468.75</v>
      </c>
      <c r="G323" s="130"/>
      <c r="H323" s="123"/>
      <c r="I323" s="123"/>
      <c r="J323" s="123"/>
    </row>
    <row r="324" spans="2:10" ht="15.75" x14ac:dyDescent="0.25">
      <c r="B324" s="123"/>
      <c r="C324" s="138">
        <v>3299</v>
      </c>
      <c r="D324" s="128" t="s">
        <v>84</v>
      </c>
      <c r="E324" s="132"/>
      <c r="F324" s="129"/>
      <c r="G324" s="130"/>
      <c r="H324" s="123"/>
      <c r="I324" s="123"/>
      <c r="J324" s="123"/>
    </row>
    <row r="325" spans="2:10" ht="15.75" x14ac:dyDescent="0.25">
      <c r="B325" s="123"/>
      <c r="C325" s="134">
        <v>34</v>
      </c>
      <c r="D325" s="135" t="s">
        <v>90</v>
      </c>
      <c r="E325" s="136">
        <v>30000</v>
      </c>
      <c r="F325" s="136">
        <v>10717.05</v>
      </c>
      <c r="G325" s="137">
        <f t="shared" ref="G325" si="18">F325/E325*100</f>
        <v>35.723499999999994</v>
      </c>
      <c r="H325" s="123"/>
      <c r="I325" s="123"/>
      <c r="J325" s="123"/>
    </row>
    <row r="326" spans="2:10" ht="15.75" x14ac:dyDescent="0.25">
      <c r="B326" s="123"/>
      <c r="C326" s="134">
        <v>342</v>
      </c>
      <c r="D326" s="135" t="s">
        <v>91</v>
      </c>
      <c r="E326" s="136">
        <v>0</v>
      </c>
      <c r="F326" s="136">
        <v>0</v>
      </c>
      <c r="G326" s="137">
        <v>0</v>
      </c>
      <c r="H326" s="123"/>
      <c r="I326" s="123"/>
      <c r="J326" s="123"/>
    </row>
    <row r="327" spans="2:10" ht="15.75" x14ac:dyDescent="0.25">
      <c r="B327" s="123"/>
      <c r="C327" s="138">
        <v>3423</v>
      </c>
      <c r="D327" s="128" t="s">
        <v>91</v>
      </c>
      <c r="E327" s="132"/>
      <c r="F327" s="132"/>
      <c r="G327" s="130"/>
      <c r="H327" s="123"/>
      <c r="I327" s="123"/>
      <c r="J327" s="123"/>
    </row>
    <row r="328" spans="2:10" ht="15.75" x14ac:dyDescent="0.25">
      <c r="B328" s="123"/>
      <c r="C328" s="134">
        <v>343</v>
      </c>
      <c r="D328" s="135" t="s">
        <v>92</v>
      </c>
      <c r="E328" s="136">
        <v>30000</v>
      </c>
      <c r="F328" s="136">
        <v>10717.05</v>
      </c>
      <c r="G328" s="137">
        <f t="shared" ref="G328" si="19">F328/E328*100</f>
        <v>35.723499999999994</v>
      </c>
      <c r="H328" s="123"/>
      <c r="I328" s="123"/>
      <c r="J328" s="123"/>
    </row>
    <row r="329" spans="2:10" ht="15.75" x14ac:dyDescent="0.25">
      <c r="B329" s="123"/>
      <c r="C329" s="138">
        <v>3431</v>
      </c>
      <c r="D329" s="128" t="s">
        <v>93</v>
      </c>
      <c r="E329" s="129"/>
      <c r="F329" s="129"/>
      <c r="G329" s="130"/>
      <c r="H329" s="123"/>
      <c r="I329" s="123"/>
      <c r="J329" s="123"/>
    </row>
    <row r="330" spans="2:10" ht="15.75" x14ac:dyDescent="0.25">
      <c r="B330" s="123"/>
      <c r="C330" s="138">
        <v>3432</v>
      </c>
      <c r="D330" s="128" t="s">
        <v>94</v>
      </c>
      <c r="E330" s="129"/>
      <c r="F330" s="129"/>
      <c r="G330" s="130"/>
      <c r="H330" s="123"/>
      <c r="I330" s="123"/>
      <c r="J330" s="123"/>
    </row>
    <row r="331" spans="2:10" ht="15.75" x14ac:dyDescent="0.25">
      <c r="B331" s="123"/>
      <c r="C331" s="138">
        <v>3433</v>
      </c>
      <c r="D331" s="128" t="s">
        <v>95</v>
      </c>
      <c r="E331" s="129"/>
      <c r="F331" s="129">
        <v>10717.05</v>
      </c>
      <c r="G331" s="130"/>
      <c r="H331" s="123"/>
      <c r="I331" s="123"/>
      <c r="J331" s="123"/>
    </row>
    <row r="332" spans="2:10" ht="15.75" x14ac:dyDescent="0.25">
      <c r="B332" s="123"/>
      <c r="C332" s="134">
        <v>37</v>
      </c>
      <c r="D332" s="135" t="s">
        <v>96</v>
      </c>
      <c r="E332" s="136">
        <v>0</v>
      </c>
      <c r="F332" s="136">
        <v>0</v>
      </c>
      <c r="G332" s="137">
        <v>0</v>
      </c>
      <c r="H332" s="123"/>
      <c r="I332" s="123"/>
      <c r="J332" s="123"/>
    </row>
    <row r="333" spans="2:10" ht="15.75" x14ac:dyDescent="0.25">
      <c r="B333" s="123"/>
      <c r="C333" s="134">
        <v>371</v>
      </c>
      <c r="D333" s="135" t="s">
        <v>96</v>
      </c>
      <c r="E333" s="136">
        <v>0</v>
      </c>
      <c r="F333" s="136">
        <v>0</v>
      </c>
      <c r="G333" s="137">
        <v>0</v>
      </c>
      <c r="H333" s="123"/>
      <c r="I333" s="123"/>
      <c r="J333" s="123"/>
    </row>
    <row r="334" spans="2:10" ht="15.75" x14ac:dyDescent="0.25">
      <c r="B334" s="123"/>
      <c r="C334" s="131">
        <v>3721</v>
      </c>
      <c r="D334" s="128" t="s">
        <v>97</v>
      </c>
      <c r="E334" s="132"/>
      <c r="F334" s="132"/>
      <c r="G334" s="130"/>
      <c r="H334" s="123"/>
      <c r="I334" s="123"/>
      <c r="J334" s="123"/>
    </row>
    <row r="335" spans="2:10" ht="15.75" x14ac:dyDescent="0.25">
      <c r="B335" s="123"/>
      <c r="C335" s="134">
        <v>372</v>
      </c>
      <c r="D335" s="135" t="s">
        <v>98</v>
      </c>
      <c r="E335" s="136">
        <v>0</v>
      </c>
      <c r="F335" s="136">
        <v>0</v>
      </c>
      <c r="G335" s="137">
        <v>0</v>
      </c>
      <c r="H335" s="123"/>
      <c r="I335" s="123"/>
      <c r="J335" s="123"/>
    </row>
    <row r="336" spans="2:10" ht="15.75" x14ac:dyDescent="0.25">
      <c r="B336" s="123"/>
      <c r="C336" s="140">
        <v>3722</v>
      </c>
      <c r="D336" s="128" t="s">
        <v>99</v>
      </c>
      <c r="E336" s="132"/>
      <c r="F336" s="132"/>
      <c r="G336" s="130"/>
      <c r="H336" s="123"/>
      <c r="I336" s="123"/>
      <c r="J336" s="123"/>
    </row>
    <row r="337" spans="2:10" ht="15.75" x14ac:dyDescent="0.25">
      <c r="B337" s="123"/>
      <c r="C337" s="134">
        <v>4</v>
      </c>
      <c r="D337" s="141" t="s">
        <v>100</v>
      </c>
      <c r="E337" s="136">
        <v>0</v>
      </c>
      <c r="F337" s="136">
        <v>5000</v>
      </c>
      <c r="G337" s="137">
        <v>0</v>
      </c>
      <c r="H337" s="123"/>
      <c r="I337" s="123"/>
      <c r="J337" s="123"/>
    </row>
    <row r="338" spans="2:10" ht="15.75" x14ac:dyDescent="0.25">
      <c r="B338" s="123"/>
      <c r="C338" s="134">
        <v>42</v>
      </c>
      <c r="D338" s="135" t="s">
        <v>101</v>
      </c>
      <c r="E338" s="136">
        <v>0</v>
      </c>
      <c r="F338" s="136">
        <v>5000</v>
      </c>
      <c r="G338" s="137">
        <v>0</v>
      </c>
      <c r="H338" s="123"/>
      <c r="I338" s="123"/>
      <c r="J338" s="123"/>
    </row>
    <row r="339" spans="2:10" ht="15.75" x14ac:dyDescent="0.25">
      <c r="B339" s="123"/>
      <c r="C339" s="134">
        <v>422</v>
      </c>
      <c r="D339" s="135" t="s">
        <v>102</v>
      </c>
      <c r="E339" s="136">
        <v>0</v>
      </c>
      <c r="F339" s="136"/>
      <c r="G339" s="137">
        <v>0</v>
      </c>
      <c r="H339" s="123"/>
      <c r="I339" s="123"/>
      <c r="J339" s="123"/>
    </row>
    <row r="340" spans="2:10" ht="15.75" x14ac:dyDescent="0.25">
      <c r="B340" s="123"/>
      <c r="C340" s="140">
        <v>4221</v>
      </c>
      <c r="D340" s="128" t="s">
        <v>103</v>
      </c>
      <c r="E340" s="129"/>
      <c r="F340" s="129"/>
      <c r="G340" s="130"/>
      <c r="H340" s="123"/>
      <c r="I340" s="123"/>
      <c r="J340" s="123"/>
    </row>
    <row r="341" spans="2:10" ht="15.75" x14ac:dyDescent="0.25">
      <c r="B341" s="123"/>
      <c r="C341" s="140">
        <v>4222</v>
      </c>
      <c r="D341" s="128" t="s">
        <v>104</v>
      </c>
      <c r="E341" s="129"/>
      <c r="F341" s="129"/>
      <c r="G341" s="130"/>
      <c r="H341" s="123"/>
      <c r="I341" s="123"/>
      <c r="J341" s="123"/>
    </row>
    <row r="342" spans="2:10" ht="15.75" x14ac:dyDescent="0.25">
      <c r="B342" s="123"/>
      <c r="C342" s="140">
        <v>4223</v>
      </c>
      <c r="D342" s="128" t="s">
        <v>105</v>
      </c>
      <c r="E342" s="129"/>
      <c r="F342" s="129"/>
      <c r="G342" s="130"/>
      <c r="H342" s="123"/>
      <c r="I342" s="123"/>
      <c r="J342" s="123"/>
    </row>
    <row r="343" spans="2:10" ht="15.75" x14ac:dyDescent="0.25">
      <c r="B343" s="123"/>
      <c r="C343" s="134">
        <v>424</v>
      </c>
      <c r="D343" s="135" t="s">
        <v>106</v>
      </c>
      <c r="E343" s="143">
        <v>0</v>
      </c>
      <c r="F343" s="136">
        <v>5000</v>
      </c>
      <c r="G343" s="137">
        <v>0</v>
      </c>
      <c r="H343" s="123"/>
      <c r="I343" s="123"/>
      <c r="J343" s="123"/>
    </row>
    <row r="344" spans="2:10" ht="15.75" x14ac:dyDescent="0.25">
      <c r="B344" s="123"/>
      <c r="C344" s="140">
        <v>4241</v>
      </c>
      <c r="D344" s="128" t="s">
        <v>107</v>
      </c>
      <c r="E344" s="129"/>
      <c r="F344" s="129">
        <v>5000</v>
      </c>
      <c r="G344" s="130"/>
      <c r="H344" s="123"/>
      <c r="I344" s="123"/>
      <c r="J344" s="123"/>
    </row>
    <row r="345" spans="2:10" ht="15.75" x14ac:dyDescent="0.25">
      <c r="B345" s="123"/>
      <c r="C345" s="134">
        <v>426</v>
      </c>
      <c r="D345" s="135" t="s">
        <v>108</v>
      </c>
      <c r="E345" s="143">
        <v>0</v>
      </c>
      <c r="F345" s="136">
        <v>0</v>
      </c>
      <c r="G345" s="137">
        <v>0</v>
      </c>
      <c r="H345" s="123"/>
      <c r="I345" s="123"/>
      <c r="J345" s="123"/>
    </row>
    <row r="346" spans="2:10" ht="15.75" x14ac:dyDescent="0.25">
      <c r="B346" s="123"/>
      <c r="C346" s="140">
        <v>4262</v>
      </c>
      <c r="D346" s="128" t="s">
        <v>109</v>
      </c>
      <c r="E346" s="129"/>
      <c r="F346" s="129"/>
      <c r="G346" s="130"/>
      <c r="H346" s="123"/>
      <c r="I346" s="123"/>
      <c r="J346" s="123"/>
    </row>
    <row r="347" spans="2:10" ht="15.75" x14ac:dyDescent="0.25">
      <c r="B347" s="123"/>
      <c r="C347" s="123"/>
      <c r="D347" s="123"/>
      <c r="E347" s="123"/>
      <c r="F347" s="123"/>
      <c r="G347" s="123"/>
      <c r="H347" s="123"/>
      <c r="I347" s="123"/>
      <c r="J347" s="123"/>
    </row>
    <row r="348" spans="2:10" ht="15.75" x14ac:dyDescent="0.25">
      <c r="B348" s="123"/>
      <c r="C348" s="123"/>
      <c r="D348" s="123"/>
      <c r="E348" s="123"/>
      <c r="F348" s="123"/>
      <c r="G348" s="123"/>
      <c r="H348" s="123"/>
      <c r="I348" s="123"/>
      <c r="J348" s="123"/>
    </row>
    <row r="349" spans="2:10" ht="15.75" x14ac:dyDescent="0.25">
      <c r="B349" s="123"/>
      <c r="C349" s="123"/>
      <c r="D349" s="123"/>
      <c r="E349" s="123"/>
      <c r="F349" s="123"/>
      <c r="G349" s="123"/>
      <c r="H349" s="123"/>
      <c r="I349" s="123"/>
      <c r="J349" s="123"/>
    </row>
    <row r="350" spans="2:10" ht="15.75" x14ac:dyDescent="0.25">
      <c r="B350" s="123"/>
      <c r="C350" s="124" t="s">
        <v>22</v>
      </c>
      <c r="D350" s="124" t="s">
        <v>41</v>
      </c>
      <c r="E350" s="125" t="s">
        <v>38</v>
      </c>
      <c r="F350" s="124" t="s">
        <v>39</v>
      </c>
      <c r="G350" s="124" t="s">
        <v>40</v>
      </c>
      <c r="H350" s="123"/>
      <c r="I350" s="123"/>
      <c r="J350" s="123"/>
    </row>
    <row r="351" spans="2:10" ht="15.75" x14ac:dyDescent="0.25">
      <c r="B351" s="123"/>
      <c r="C351" s="124">
        <v>1</v>
      </c>
      <c r="D351" s="124">
        <v>2</v>
      </c>
      <c r="E351" s="125">
        <v>3</v>
      </c>
      <c r="F351" s="124">
        <v>4</v>
      </c>
      <c r="G351" s="124">
        <v>5</v>
      </c>
      <c r="H351" s="123"/>
      <c r="I351" s="123"/>
      <c r="J351" s="123"/>
    </row>
    <row r="352" spans="2:10" ht="15.75" x14ac:dyDescent="0.25">
      <c r="B352" s="123"/>
      <c r="C352" s="144" t="s">
        <v>53</v>
      </c>
      <c r="D352" s="144" t="s">
        <v>54</v>
      </c>
      <c r="E352" s="145"/>
      <c r="F352" s="144"/>
      <c r="G352" s="144"/>
      <c r="H352" s="123"/>
      <c r="I352" s="123"/>
      <c r="J352" s="123"/>
    </row>
    <row r="353" spans="2:10" ht="15.75" x14ac:dyDescent="0.25">
      <c r="B353" s="123"/>
      <c r="C353" s="128"/>
      <c r="D353" s="128" t="s">
        <v>113</v>
      </c>
      <c r="E353" s="129">
        <f>SUM(E354)</f>
        <v>3302</v>
      </c>
      <c r="F353" s="129">
        <f>SUM(F354+F413)</f>
        <v>15680.5</v>
      </c>
      <c r="G353" s="130">
        <f>F353/E353*100</f>
        <v>474.87886129618414</v>
      </c>
      <c r="H353" s="123"/>
      <c r="I353" s="123"/>
      <c r="J353" s="123"/>
    </row>
    <row r="354" spans="2:10" ht="15.75" x14ac:dyDescent="0.25">
      <c r="B354" s="123"/>
      <c r="C354" s="131">
        <v>3</v>
      </c>
      <c r="D354" s="128" t="s">
        <v>42</v>
      </c>
      <c r="E354" s="132">
        <f>SUM(E365)</f>
        <v>3302</v>
      </c>
      <c r="F354" s="132">
        <v>14341.06</v>
      </c>
      <c r="G354" s="130">
        <f t="shared" ref="G354" si="20">F354/E354*100</f>
        <v>434.31435493640214</v>
      </c>
      <c r="H354" s="123"/>
      <c r="I354" s="123"/>
      <c r="J354" s="123"/>
    </row>
    <row r="355" spans="2:10" ht="15.75" x14ac:dyDescent="0.25">
      <c r="B355" s="123"/>
      <c r="C355" s="134">
        <v>31</v>
      </c>
      <c r="D355" s="135" t="s">
        <v>55</v>
      </c>
      <c r="E355" s="136">
        <v>0</v>
      </c>
      <c r="F355" s="136">
        <v>0</v>
      </c>
      <c r="G355" s="137">
        <v>0</v>
      </c>
      <c r="H355" s="123"/>
      <c r="I355" s="123"/>
      <c r="J355" s="123"/>
    </row>
    <row r="356" spans="2:10" ht="15.75" x14ac:dyDescent="0.25">
      <c r="B356" s="123"/>
      <c r="C356" s="134">
        <v>311</v>
      </c>
      <c r="D356" s="135" t="s">
        <v>56</v>
      </c>
      <c r="E356" s="136">
        <v>0</v>
      </c>
      <c r="F356" s="136">
        <v>0</v>
      </c>
      <c r="G356" s="137">
        <v>0</v>
      </c>
      <c r="H356" s="123"/>
      <c r="I356" s="123"/>
      <c r="J356" s="123"/>
    </row>
    <row r="357" spans="2:10" ht="15.75" x14ac:dyDescent="0.25">
      <c r="B357" s="123"/>
      <c r="C357" s="138">
        <v>3111</v>
      </c>
      <c r="D357" s="128" t="s">
        <v>57</v>
      </c>
      <c r="E357" s="132"/>
      <c r="F357" s="132"/>
      <c r="G357" s="130"/>
      <c r="H357" s="123"/>
      <c r="I357" s="123"/>
      <c r="J357" s="123"/>
    </row>
    <row r="358" spans="2:10" ht="15.75" x14ac:dyDescent="0.25">
      <c r="B358" s="123"/>
      <c r="C358" s="138">
        <v>3112</v>
      </c>
      <c r="D358" s="128" t="s">
        <v>58</v>
      </c>
      <c r="E358" s="132"/>
      <c r="F358" s="132"/>
      <c r="G358" s="130"/>
      <c r="H358" s="123"/>
      <c r="I358" s="123"/>
      <c r="J358" s="123"/>
    </row>
    <row r="359" spans="2:10" ht="15.75" x14ac:dyDescent="0.25">
      <c r="B359" s="123"/>
      <c r="C359" s="138">
        <v>3113</v>
      </c>
      <c r="D359" s="128" t="s">
        <v>59</v>
      </c>
      <c r="E359" s="132"/>
      <c r="F359" s="132"/>
      <c r="G359" s="130"/>
      <c r="H359" s="123"/>
      <c r="I359" s="123"/>
      <c r="J359" s="123"/>
    </row>
    <row r="360" spans="2:10" ht="15.75" x14ac:dyDescent="0.25">
      <c r="B360" s="123"/>
      <c r="C360" s="134">
        <v>312</v>
      </c>
      <c r="D360" s="135" t="s">
        <v>60</v>
      </c>
      <c r="E360" s="136">
        <v>0</v>
      </c>
      <c r="F360" s="136">
        <v>0</v>
      </c>
      <c r="G360" s="137">
        <v>0</v>
      </c>
      <c r="H360" s="123"/>
      <c r="I360" s="123"/>
      <c r="J360" s="123"/>
    </row>
    <row r="361" spans="2:10" ht="15.75" x14ac:dyDescent="0.25">
      <c r="B361" s="123"/>
      <c r="C361" s="138">
        <v>3121</v>
      </c>
      <c r="D361" s="128" t="s">
        <v>60</v>
      </c>
      <c r="E361" s="132"/>
      <c r="F361" s="129"/>
      <c r="G361" s="130"/>
      <c r="H361" s="123"/>
      <c r="I361" s="123"/>
      <c r="J361" s="123"/>
    </row>
    <row r="362" spans="2:10" ht="15.75" x14ac:dyDescent="0.25">
      <c r="B362" s="123"/>
      <c r="C362" s="134">
        <v>313</v>
      </c>
      <c r="D362" s="135" t="s">
        <v>61</v>
      </c>
      <c r="E362" s="136">
        <v>0</v>
      </c>
      <c r="F362" s="136">
        <v>0</v>
      </c>
      <c r="G362" s="137">
        <v>0</v>
      </c>
      <c r="H362" s="123"/>
      <c r="I362" s="123"/>
      <c r="J362" s="123"/>
    </row>
    <row r="363" spans="2:10" ht="15.75" x14ac:dyDescent="0.25">
      <c r="B363" s="123"/>
      <c r="C363" s="146">
        <v>3131</v>
      </c>
      <c r="D363" s="128" t="s">
        <v>111</v>
      </c>
      <c r="E363" s="147"/>
      <c r="F363" s="142"/>
      <c r="G363" s="148"/>
      <c r="H363" s="123"/>
      <c r="I363" s="123"/>
      <c r="J363" s="123"/>
    </row>
    <row r="364" spans="2:10" ht="15.75" x14ac:dyDescent="0.25">
      <c r="B364" s="123"/>
      <c r="C364" s="138">
        <v>3132</v>
      </c>
      <c r="D364" s="128" t="s">
        <v>112</v>
      </c>
      <c r="E364" s="132"/>
      <c r="F364" s="129"/>
      <c r="G364" s="130"/>
      <c r="H364" s="123"/>
      <c r="I364" s="123"/>
      <c r="J364" s="123"/>
    </row>
    <row r="365" spans="2:10" ht="15.75" x14ac:dyDescent="0.25">
      <c r="B365" s="123"/>
      <c r="C365" s="134">
        <v>32</v>
      </c>
      <c r="D365" s="135" t="s">
        <v>63</v>
      </c>
      <c r="E365" s="136">
        <v>3302</v>
      </c>
      <c r="F365" s="136">
        <v>14874.39</v>
      </c>
      <c r="G365" s="137">
        <f t="shared" ref="G365" si="21">F365/E365*100</f>
        <v>450.46608116293152</v>
      </c>
      <c r="H365" s="123"/>
      <c r="I365" s="123"/>
      <c r="J365" s="123"/>
    </row>
    <row r="366" spans="2:10" ht="15.75" x14ac:dyDescent="0.25">
      <c r="B366" s="123"/>
      <c r="C366" s="134">
        <v>321</v>
      </c>
      <c r="D366" s="135" t="s">
        <v>64</v>
      </c>
      <c r="E366" s="136">
        <v>0</v>
      </c>
      <c r="F366" s="136">
        <v>2478.9899999999998</v>
      </c>
      <c r="G366" s="137">
        <v>0</v>
      </c>
      <c r="H366" s="123"/>
      <c r="I366" s="123"/>
      <c r="J366" s="123"/>
    </row>
    <row r="367" spans="2:10" ht="15.75" x14ac:dyDescent="0.25">
      <c r="B367" s="123"/>
      <c r="C367" s="138">
        <v>3211</v>
      </c>
      <c r="D367" s="128" t="s">
        <v>65</v>
      </c>
      <c r="E367" s="132"/>
      <c r="F367" s="129">
        <v>2478.9899999999998</v>
      </c>
      <c r="G367" s="130"/>
      <c r="H367" s="123"/>
      <c r="I367" s="123"/>
      <c r="J367" s="123"/>
    </row>
    <row r="368" spans="2:10" ht="15.75" x14ac:dyDescent="0.25">
      <c r="B368" s="123"/>
      <c r="C368" s="138">
        <v>3212</v>
      </c>
      <c r="D368" s="128" t="s">
        <v>66</v>
      </c>
      <c r="E368" s="132"/>
      <c r="F368" s="129"/>
      <c r="G368" s="130"/>
      <c r="H368" s="123"/>
      <c r="I368" s="123"/>
      <c r="J368" s="123"/>
    </row>
    <row r="369" spans="2:10" ht="15.75" x14ac:dyDescent="0.25">
      <c r="B369" s="123"/>
      <c r="C369" s="138">
        <v>3213</v>
      </c>
      <c r="D369" s="128" t="s">
        <v>67</v>
      </c>
      <c r="E369" s="132"/>
      <c r="F369" s="129"/>
      <c r="G369" s="130"/>
      <c r="H369" s="123"/>
      <c r="I369" s="123"/>
      <c r="J369" s="123"/>
    </row>
    <row r="370" spans="2:10" ht="15.75" x14ac:dyDescent="0.25">
      <c r="B370" s="123"/>
      <c r="C370" s="134">
        <v>322</v>
      </c>
      <c r="D370" s="135" t="s">
        <v>68</v>
      </c>
      <c r="E370" s="136">
        <v>0</v>
      </c>
      <c r="F370" s="136">
        <v>0</v>
      </c>
      <c r="G370" s="137">
        <v>0</v>
      </c>
      <c r="H370" s="123"/>
      <c r="I370" s="123"/>
      <c r="J370" s="123"/>
    </row>
    <row r="371" spans="2:10" ht="15.75" x14ac:dyDescent="0.25">
      <c r="B371" s="123"/>
      <c r="C371" s="138">
        <v>3221</v>
      </c>
      <c r="D371" s="128" t="s">
        <v>69</v>
      </c>
      <c r="E371" s="132"/>
      <c r="F371" s="129"/>
      <c r="G371" s="130"/>
      <c r="H371" s="123"/>
      <c r="I371" s="123"/>
      <c r="J371" s="123"/>
    </row>
    <row r="372" spans="2:10" ht="15.75" x14ac:dyDescent="0.25">
      <c r="B372" s="123"/>
      <c r="C372" s="138">
        <v>3222</v>
      </c>
      <c r="D372" s="128" t="s">
        <v>70</v>
      </c>
      <c r="E372" s="132"/>
      <c r="F372" s="129"/>
      <c r="G372" s="130"/>
      <c r="H372" s="123"/>
      <c r="I372" s="123"/>
      <c r="J372" s="123"/>
    </row>
    <row r="373" spans="2:10" ht="15.75" x14ac:dyDescent="0.25">
      <c r="B373" s="123"/>
      <c r="C373" s="138">
        <v>3223</v>
      </c>
      <c r="D373" s="128" t="s">
        <v>71</v>
      </c>
      <c r="E373" s="132"/>
      <c r="F373" s="129"/>
      <c r="G373" s="130"/>
      <c r="H373" s="123"/>
      <c r="I373" s="123"/>
      <c r="J373" s="123"/>
    </row>
    <row r="374" spans="2:10" ht="15.75" x14ac:dyDescent="0.25">
      <c r="B374" s="123"/>
      <c r="C374" s="138">
        <v>3224</v>
      </c>
      <c r="D374" s="128" t="s">
        <v>72</v>
      </c>
      <c r="E374" s="132"/>
      <c r="F374" s="129"/>
      <c r="G374" s="130"/>
      <c r="H374" s="123"/>
      <c r="I374" s="123"/>
      <c r="J374" s="123"/>
    </row>
    <row r="375" spans="2:10" ht="15.75" x14ac:dyDescent="0.25">
      <c r="B375" s="123"/>
      <c r="C375" s="138">
        <v>3225</v>
      </c>
      <c r="D375" s="128" t="s">
        <v>73</v>
      </c>
      <c r="E375" s="132"/>
      <c r="F375" s="129"/>
      <c r="G375" s="130"/>
      <c r="H375" s="123"/>
      <c r="I375" s="123"/>
      <c r="J375" s="123"/>
    </row>
    <row r="376" spans="2:10" ht="15.75" x14ac:dyDescent="0.25">
      <c r="B376" s="123"/>
      <c r="C376" s="134">
        <v>323</v>
      </c>
      <c r="D376" s="135" t="s">
        <v>74</v>
      </c>
      <c r="E376" s="136">
        <v>3302</v>
      </c>
      <c r="F376" s="136">
        <v>10341.049999999999</v>
      </c>
      <c r="G376" s="137">
        <f t="shared" ref="G376" si="22">F376/E376*100</f>
        <v>313.17534827377347</v>
      </c>
      <c r="H376" s="123"/>
      <c r="I376" s="123"/>
      <c r="J376" s="123"/>
    </row>
    <row r="377" spans="2:10" ht="15.75" x14ac:dyDescent="0.25">
      <c r="B377" s="123"/>
      <c r="C377" s="138">
        <v>3231</v>
      </c>
      <c r="D377" s="128" t="s">
        <v>75</v>
      </c>
      <c r="E377" s="132"/>
      <c r="F377" s="129">
        <v>4200</v>
      </c>
      <c r="G377" s="130"/>
      <c r="H377" s="123"/>
      <c r="I377" s="123"/>
      <c r="J377" s="123"/>
    </row>
    <row r="378" spans="2:10" ht="15.75" x14ac:dyDescent="0.25">
      <c r="B378" s="123"/>
      <c r="C378" s="138">
        <v>3232</v>
      </c>
      <c r="D378" s="128" t="s">
        <v>76</v>
      </c>
      <c r="E378" s="132"/>
      <c r="F378" s="129"/>
      <c r="G378" s="130"/>
      <c r="H378" s="123"/>
      <c r="I378" s="123"/>
      <c r="J378" s="123"/>
    </row>
    <row r="379" spans="2:10" ht="15.75" x14ac:dyDescent="0.25">
      <c r="B379" s="123"/>
      <c r="C379" s="138">
        <v>3233</v>
      </c>
      <c r="D379" s="128" t="s">
        <v>77</v>
      </c>
      <c r="E379" s="132"/>
      <c r="F379" s="129"/>
      <c r="G379" s="130"/>
      <c r="H379" s="123"/>
      <c r="I379" s="123"/>
      <c r="J379" s="123"/>
    </row>
    <row r="380" spans="2:10" ht="15.75" x14ac:dyDescent="0.25">
      <c r="B380" s="123"/>
      <c r="C380" s="138">
        <v>3234</v>
      </c>
      <c r="D380" s="128" t="s">
        <v>78</v>
      </c>
      <c r="E380" s="132"/>
      <c r="F380" s="129"/>
      <c r="G380" s="130"/>
      <c r="H380" s="123"/>
      <c r="I380" s="123"/>
      <c r="J380" s="123"/>
    </row>
    <row r="381" spans="2:10" ht="15.75" x14ac:dyDescent="0.25">
      <c r="B381" s="123"/>
      <c r="C381" s="138">
        <v>3236</v>
      </c>
      <c r="D381" s="128" t="s">
        <v>79</v>
      </c>
      <c r="E381" s="132"/>
      <c r="F381" s="129"/>
      <c r="G381" s="130"/>
      <c r="H381" s="123"/>
      <c r="I381" s="123"/>
      <c r="J381" s="123"/>
    </row>
    <row r="382" spans="2:10" ht="15.75" x14ac:dyDescent="0.25">
      <c r="B382" s="123"/>
      <c r="C382" s="138">
        <v>3237</v>
      </c>
      <c r="D382" s="128" t="s">
        <v>80</v>
      </c>
      <c r="E382" s="132"/>
      <c r="F382" s="129"/>
      <c r="G382" s="130"/>
      <c r="H382" s="123"/>
      <c r="I382" s="123"/>
      <c r="J382" s="123"/>
    </row>
    <row r="383" spans="2:10" ht="15.75" x14ac:dyDescent="0.25">
      <c r="B383" s="123"/>
      <c r="C383" s="138">
        <v>3238</v>
      </c>
      <c r="D383" s="128" t="s">
        <v>81</v>
      </c>
      <c r="E383" s="132"/>
      <c r="F383" s="132"/>
      <c r="G383" s="130"/>
      <c r="H383" s="123"/>
      <c r="I383" s="123"/>
      <c r="J383" s="123"/>
    </row>
    <row r="384" spans="2:10" ht="15.75" x14ac:dyDescent="0.25">
      <c r="B384" s="123"/>
      <c r="C384" s="138">
        <v>3239</v>
      </c>
      <c r="D384" s="128" t="s">
        <v>82</v>
      </c>
      <c r="E384" s="132"/>
      <c r="F384" s="129">
        <v>6141.05</v>
      </c>
      <c r="G384" s="130"/>
      <c r="H384" s="123"/>
      <c r="I384" s="123"/>
      <c r="J384" s="123"/>
    </row>
    <row r="385" spans="2:10" ht="15.75" x14ac:dyDescent="0.25">
      <c r="B385" s="123"/>
      <c r="C385" s="134">
        <v>324</v>
      </c>
      <c r="D385" s="135" t="s">
        <v>83</v>
      </c>
      <c r="E385" s="136">
        <v>0</v>
      </c>
      <c r="F385" s="136">
        <v>0</v>
      </c>
      <c r="G385" s="137">
        <v>0</v>
      </c>
      <c r="H385" s="123"/>
      <c r="I385" s="123"/>
      <c r="J385" s="123"/>
    </row>
    <row r="386" spans="2:10" ht="15.75" x14ac:dyDescent="0.25">
      <c r="B386" s="123"/>
      <c r="C386" s="138">
        <v>3241</v>
      </c>
      <c r="D386" s="128" t="s">
        <v>83</v>
      </c>
      <c r="E386" s="132"/>
      <c r="F386" s="132"/>
      <c r="G386" s="130"/>
      <c r="H386" s="123"/>
      <c r="I386" s="123"/>
      <c r="J386" s="123"/>
    </row>
    <row r="387" spans="2:10" ht="15.75" x14ac:dyDescent="0.25">
      <c r="B387" s="123"/>
      <c r="C387" s="134">
        <v>329</v>
      </c>
      <c r="D387" s="135" t="s">
        <v>84</v>
      </c>
      <c r="E387" s="136">
        <v>0</v>
      </c>
      <c r="F387" s="136">
        <v>1521.02</v>
      </c>
      <c r="G387" s="137">
        <v>0</v>
      </c>
      <c r="H387" s="123"/>
      <c r="I387" s="123"/>
      <c r="J387" s="123"/>
    </row>
    <row r="388" spans="2:10" ht="15.75" x14ac:dyDescent="0.25">
      <c r="B388" s="123"/>
      <c r="C388" s="138">
        <v>3292</v>
      </c>
      <c r="D388" s="128" t="s">
        <v>85</v>
      </c>
      <c r="E388" s="132"/>
      <c r="F388" s="129"/>
      <c r="G388" s="130"/>
      <c r="H388" s="123"/>
      <c r="I388" s="123"/>
      <c r="J388" s="123"/>
    </row>
    <row r="389" spans="2:10" ht="15.75" x14ac:dyDescent="0.25">
      <c r="B389" s="123"/>
      <c r="C389" s="138">
        <v>3293</v>
      </c>
      <c r="D389" s="128" t="s">
        <v>86</v>
      </c>
      <c r="E389" s="132"/>
      <c r="F389" s="129"/>
      <c r="G389" s="130"/>
      <c r="H389" s="123"/>
      <c r="I389" s="123"/>
      <c r="J389" s="123"/>
    </row>
    <row r="390" spans="2:10" ht="15.75" x14ac:dyDescent="0.25">
      <c r="B390" s="123"/>
      <c r="C390" s="138">
        <v>3294</v>
      </c>
      <c r="D390" s="128" t="s">
        <v>87</v>
      </c>
      <c r="E390" s="132"/>
      <c r="F390" s="129"/>
      <c r="G390" s="130"/>
      <c r="H390" s="123"/>
      <c r="I390" s="123"/>
      <c r="J390" s="123"/>
    </row>
    <row r="391" spans="2:10" ht="15.75" x14ac:dyDescent="0.25">
      <c r="B391" s="123"/>
      <c r="C391" s="138">
        <v>3295</v>
      </c>
      <c r="D391" s="128" t="s">
        <v>88</v>
      </c>
      <c r="E391" s="132"/>
      <c r="F391" s="129"/>
      <c r="G391" s="130"/>
      <c r="H391" s="123"/>
      <c r="I391" s="123"/>
      <c r="J391" s="123"/>
    </row>
    <row r="392" spans="2:10" ht="15.75" x14ac:dyDescent="0.25">
      <c r="B392" s="123"/>
      <c r="C392" s="138">
        <v>3296</v>
      </c>
      <c r="D392" s="128" t="s">
        <v>89</v>
      </c>
      <c r="E392" s="132"/>
      <c r="F392" s="129"/>
      <c r="G392" s="130"/>
      <c r="H392" s="123"/>
      <c r="I392" s="123"/>
      <c r="J392" s="123"/>
    </row>
    <row r="393" spans="2:10" ht="15.75" x14ac:dyDescent="0.25">
      <c r="B393" s="123"/>
      <c r="C393" s="138">
        <v>3299</v>
      </c>
      <c r="D393" s="128" t="s">
        <v>84</v>
      </c>
      <c r="E393" s="132"/>
      <c r="F393" s="129">
        <v>1521.02</v>
      </c>
      <c r="G393" s="130">
        <v>0</v>
      </c>
      <c r="H393" s="123"/>
      <c r="I393" s="123"/>
      <c r="J393" s="123"/>
    </row>
    <row r="394" spans="2:10" ht="15.75" x14ac:dyDescent="0.25">
      <c r="B394" s="123"/>
      <c r="C394" s="134">
        <v>34</v>
      </c>
      <c r="D394" s="135" t="s">
        <v>90</v>
      </c>
      <c r="E394" s="136">
        <v>0</v>
      </c>
      <c r="F394" s="136">
        <v>0</v>
      </c>
      <c r="G394" s="137">
        <v>0</v>
      </c>
      <c r="H394" s="123"/>
      <c r="I394" s="123"/>
      <c r="J394" s="123"/>
    </row>
    <row r="395" spans="2:10" ht="15.75" x14ac:dyDescent="0.25">
      <c r="B395" s="123"/>
      <c r="C395" s="134">
        <v>342</v>
      </c>
      <c r="D395" s="135" t="s">
        <v>91</v>
      </c>
      <c r="E395" s="136">
        <v>0</v>
      </c>
      <c r="F395" s="136">
        <v>0</v>
      </c>
      <c r="G395" s="137">
        <v>0</v>
      </c>
      <c r="H395" s="123"/>
      <c r="I395" s="123"/>
      <c r="J395" s="123"/>
    </row>
    <row r="396" spans="2:10" ht="15.75" x14ac:dyDescent="0.25">
      <c r="B396" s="123"/>
      <c r="C396" s="138">
        <v>3423</v>
      </c>
      <c r="D396" s="128" t="s">
        <v>91</v>
      </c>
      <c r="E396" s="132"/>
      <c r="F396" s="132"/>
      <c r="G396" s="130"/>
      <c r="H396" s="123"/>
      <c r="I396" s="123"/>
      <c r="J396" s="123"/>
    </row>
    <row r="397" spans="2:10" ht="15.75" x14ac:dyDescent="0.25">
      <c r="B397" s="123"/>
      <c r="C397" s="134">
        <v>343</v>
      </c>
      <c r="D397" s="135" t="s">
        <v>92</v>
      </c>
      <c r="E397" s="136">
        <v>0</v>
      </c>
      <c r="F397" s="136">
        <v>0</v>
      </c>
      <c r="G397" s="137"/>
      <c r="H397" s="123"/>
      <c r="I397" s="123"/>
      <c r="J397" s="123"/>
    </row>
    <row r="398" spans="2:10" ht="15.75" x14ac:dyDescent="0.25">
      <c r="B398" s="123"/>
      <c r="C398" s="138">
        <v>3431</v>
      </c>
      <c r="D398" s="128" t="s">
        <v>93</v>
      </c>
      <c r="E398" s="129"/>
      <c r="F398" s="129"/>
      <c r="G398" s="130"/>
      <c r="H398" s="123"/>
      <c r="I398" s="123"/>
      <c r="J398" s="123"/>
    </row>
    <row r="399" spans="2:10" ht="15.75" x14ac:dyDescent="0.25">
      <c r="B399" s="123"/>
      <c r="C399" s="138">
        <v>3432</v>
      </c>
      <c r="D399" s="128" t="s">
        <v>94</v>
      </c>
      <c r="E399" s="129"/>
      <c r="F399" s="129"/>
      <c r="G399" s="130"/>
      <c r="H399" s="123"/>
      <c r="I399" s="123"/>
      <c r="J399" s="123"/>
    </row>
    <row r="400" spans="2:10" ht="15.75" x14ac:dyDescent="0.25">
      <c r="B400" s="123"/>
      <c r="C400" s="138">
        <v>3433</v>
      </c>
      <c r="D400" s="128" t="s">
        <v>95</v>
      </c>
      <c r="E400" s="129"/>
      <c r="F400" s="129"/>
      <c r="G400" s="130"/>
      <c r="H400" s="123"/>
      <c r="I400" s="123"/>
      <c r="J400" s="123"/>
    </row>
    <row r="401" spans="2:10" ht="15.75" x14ac:dyDescent="0.25">
      <c r="B401" s="123"/>
      <c r="C401" s="134">
        <v>37</v>
      </c>
      <c r="D401" s="135" t="s">
        <v>96</v>
      </c>
      <c r="E401" s="136">
        <v>0</v>
      </c>
      <c r="F401" s="136">
        <v>0</v>
      </c>
      <c r="G401" s="137">
        <v>0</v>
      </c>
      <c r="H401" s="123"/>
      <c r="I401" s="123"/>
      <c r="J401" s="123"/>
    </row>
    <row r="402" spans="2:10" ht="15.75" x14ac:dyDescent="0.25">
      <c r="B402" s="123"/>
      <c r="C402" s="134">
        <v>371</v>
      </c>
      <c r="D402" s="135" t="s">
        <v>96</v>
      </c>
      <c r="E402" s="136">
        <v>0</v>
      </c>
      <c r="F402" s="136">
        <v>0</v>
      </c>
      <c r="G402" s="137">
        <v>0</v>
      </c>
      <c r="H402" s="123"/>
      <c r="I402" s="123"/>
      <c r="J402" s="123"/>
    </row>
    <row r="403" spans="2:10" ht="15.75" x14ac:dyDescent="0.25">
      <c r="B403" s="123"/>
      <c r="C403" s="131">
        <v>3721</v>
      </c>
      <c r="D403" s="128" t="s">
        <v>97</v>
      </c>
      <c r="E403" s="132"/>
      <c r="F403" s="132"/>
      <c r="G403" s="130"/>
      <c r="H403" s="123"/>
      <c r="I403" s="123"/>
      <c r="J403" s="123"/>
    </row>
    <row r="404" spans="2:10" ht="15.75" x14ac:dyDescent="0.25">
      <c r="B404" s="123"/>
      <c r="C404" s="134">
        <v>372</v>
      </c>
      <c r="D404" s="135" t="s">
        <v>98</v>
      </c>
      <c r="E404" s="136">
        <v>0</v>
      </c>
      <c r="F404" s="136">
        <v>0</v>
      </c>
      <c r="G404" s="137">
        <v>0</v>
      </c>
      <c r="H404" s="123"/>
      <c r="I404" s="123"/>
      <c r="J404" s="123"/>
    </row>
    <row r="405" spans="2:10" ht="15.75" x14ac:dyDescent="0.25">
      <c r="B405" s="123"/>
      <c r="C405" s="140">
        <v>3722</v>
      </c>
      <c r="D405" s="128" t="s">
        <v>99</v>
      </c>
      <c r="E405" s="132"/>
      <c r="F405" s="132"/>
      <c r="G405" s="130"/>
      <c r="H405" s="123"/>
      <c r="I405" s="123"/>
      <c r="J405" s="123"/>
    </row>
    <row r="406" spans="2:10" ht="15.75" x14ac:dyDescent="0.25">
      <c r="B406" s="123"/>
      <c r="C406" s="134">
        <v>4</v>
      </c>
      <c r="D406" s="141" t="s">
        <v>100</v>
      </c>
      <c r="E406" s="136">
        <v>0</v>
      </c>
      <c r="F406" s="136">
        <v>1339.44</v>
      </c>
      <c r="G406" s="137">
        <v>0</v>
      </c>
      <c r="H406" s="123"/>
      <c r="I406" s="123"/>
      <c r="J406" s="123"/>
    </row>
    <row r="407" spans="2:10" ht="15.75" x14ac:dyDescent="0.25">
      <c r="B407" s="123"/>
      <c r="C407" s="134">
        <v>42</v>
      </c>
      <c r="D407" s="135" t="s">
        <v>101</v>
      </c>
      <c r="E407" s="136">
        <v>0</v>
      </c>
      <c r="F407" s="136">
        <v>0</v>
      </c>
      <c r="G407" s="137">
        <v>0</v>
      </c>
      <c r="H407" s="123"/>
      <c r="I407" s="123"/>
      <c r="J407" s="123"/>
    </row>
    <row r="408" spans="2:10" ht="15.75" x14ac:dyDescent="0.25">
      <c r="B408" s="123"/>
      <c r="C408" s="134">
        <v>422</v>
      </c>
      <c r="D408" s="135" t="s">
        <v>102</v>
      </c>
      <c r="E408" s="136">
        <v>0</v>
      </c>
      <c r="F408" s="136">
        <v>0</v>
      </c>
      <c r="G408" s="137">
        <v>0</v>
      </c>
      <c r="H408" s="123"/>
      <c r="I408" s="123"/>
      <c r="J408" s="123"/>
    </row>
    <row r="409" spans="2:10" ht="15.75" x14ac:dyDescent="0.25">
      <c r="B409" s="123"/>
      <c r="C409" s="140">
        <v>4221</v>
      </c>
      <c r="D409" s="128" t="s">
        <v>103</v>
      </c>
      <c r="E409" s="129"/>
      <c r="F409" s="129"/>
      <c r="G409" s="130"/>
      <c r="H409" s="123"/>
      <c r="I409" s="123"/>
      <c r="J409" s="123"/>
    </row>
    <row r="410" spans="2:10" ht="15.75" x14ac:dyDescent="0.25">
      <c r="B410" s="123"/>
      <c r="C410" s="140">
        <v>4222</v>
      </c>
      <c r="D410" s="128" t="s">
        <v>104</v>
      </c>
      <c r="E410" s="129"/>
      <c r="F410" s="129"/>
      <c r="G410" s="130"/>
      <c r="H410" s="123"/>
      <c r="I410" s="123"/>
      <c r="J410" s="123"/>
    </row>
    <row r="411" spans="2:10" ht="15.75" x14ac:dyDescent="0.25">
      <c r="B411" s="123"/>
      <c r="C411" s="140">
        <v>4223</v>
      </c>
      <c r="D411" s="128" t="s">
        <v>105</v>
      </c>
      <c r="E411" s="129"/>
      <c r="F411" s="129"/>
      <c r="G411" s="130"/>
      <c r="H411" s="123"/>
      <c r="I411" s="123"/>
      <c r="J411" s="123"/>
    </row>
    <row r="412" spans="2:10" ht="15.75" x14ac:dyDescent="0.25">
      <c r="B412" s="123"/>
      <c r="C412" s="134">
        <v>424</v>
      </c>
      <c r="D412" s="135" t="s">
        <v>106</v>
      </c>
      <c r="E412" s="136">
        <v>0</v>
      </c>
      <c r="F412" s="136">
        <v>0</v>
      </c>
      <c r="G412" s="137">
        <v>0</v>
      </c>
      <c r="H412" s="123"/>
      <c r="I412" s="123"/>
      <c r="J412" s="123"/>
    </row>
    <row r="413" spans="2:10" ht="15.75" x14ac:dyDescent="0.25">
      <c r="B413" s="123"/>
      <c r="C413" s="140">
        <v>4241</v>
      </c>
      <c r="D413" s="128" t="s">
        <v>107</v>
      </c>
      <c r="E413" s="129">
        <v>0</v>
      </c>
      <c r="F413" s="129">
        <v>1339.44</v>
      </c>
      <c r="G413" s="130">
        <v>0</v>
      </c>
      <c r="H413" s="123"/>
      <c r="I413" s="123"/>
      <c r="J413" s="123"/>
    </row>
    <row r="414" spans="2:10" ht="15.75" x14ac:dyDescent="0.25">
      <c r="B414" s="123"/>
      <c r="C414" s="134">
        <v>426</v>
      </c>
      <c r="D414" s="135" t="s">
        <v>108</v>
      </c>
      <c r="E414" s="136">
        <v>0</v>
      </c>
      <c r="F414" s="136">
        <v>0</v>
      </c>
      <c r="G414" s="137">
        <v>0</v>
      </c>
      <c r="H414" s="123"/>
      <c r="I414" s="123"/>
      <c r="J414" s="123"/>
    </row>
    <row r="415" spans="2:10" ht="15.75" x14ac:dyDescent="0.25">
      <c r="B415" s="123"/>
      <c r="C415" s="140">
        <v>4262</v>
      </c>
      <c r="D415" s="128" t="s">
        <v>109</v>
      </c>
      <c r="E415" s="129"/>
      <c r="F415" s="129"/>
      <c r="G415" s="130"/>
      <c r="H415" s="123"/>
      <c r="I415" s="123"/>
      <c r="J415" s="123"/>
    </row>
    <row r="416" spans="2:10" ht="15.75" x14ac:dyDescent="0.25">
      <c r="B416" s="123"/>
      <c r="C416" s="123"/>
      <c r="D416" s="123"/>
      <c r="E416" s="123"/>
      <c r="F416" s="123"/>
      <c r="G416" s="123"/>
      <c r="H416" s="123"/>
      <c r="I416" s="123"/>
      <c r="J416" s="123"/>
    </row>
    <row r="417" spans="2:10" ht="15.75" x14ac:dyDescent="0.25">
      <c r="B417" s="123"/>
      <c r="C417" s="123"/>
      <c r="D417" s="123"/>
      <c r="E417" s="123"/>
      <c r="F417" s="123" t="s">
        <v>165</v>
      </c>
      <c r="G417" s="123"/>
      <c r="H417" s="123"/>
      <c r="I417" s="123"/>
      <c r="J417" s="123"/>
    </row>
    <row r="418" spans="2:10" ht="15.75" x14ac:dyDescent="0.25">
      <c r="B418" s="123"/>
      <c r="C418" s="123"/>
      <c r="D418" s="123"/>
      <c r="E418" s="123"/>
      <c r="F418" s="123" t="s">
        <v>166</v>
      </c>
      <c r="G418" s="123"/>
      <c r="H418" s="123"/>
      <c r="I418" s="123"/>
      <c r="J418" s="123"/>
    </row>
    <row r="419" spans="2:10" ht="15.75" x14ac:dyDescent="0.25">
      <c r="B419" s="123"/>
      <c r="C419" s="123"/>
      <c r="D419" s="123"/>
      <c r="E419" s="123"/>
      <c r="F419" s="123" t="s">
        <v>167</v>
      </c>
      <c r="G419" s="123"/>
      <c r="H419" s="123"/>
      <c r="I419" s="123"/>
      <c r="J419" s="123"/>
    </row>
    <row r="420" spans="2:10" ht="15.75" x14ac:dyDescent="0.25">
      <c r="B420" s="123"/>
      <c r="C420" s="123"/>
      <c r="D420" s="123"/>
      <c r="E420" s="123"/>
      <c r="F420" s="123"/>
      <c r="G420" s="123"/>
      <c r="H420" s="123"/>
      <c r="I420" s="123"/>
      <c r="J420" s="123"/>
    </row>
    <row r="421" spans="2:10" ht="37.15" customHeight="1" x14ac:dyDescent="0.25">
      <c r="B421" s="123"/>
      <c r="C421" s="123"/>
      <c r="D421" s="123"/>
      <c r="E421" s="123"/>
      <c r="F421" s="123"/>
      <c r="G421" s="123"/>
      <c r="H421" s="123"/>
      <c r="I421" s="123"/>
      <c r="J421" s="123"/>
    </row>
    <row r="422" spans="2:10" ht="15.75" x14ac:dyDescent="0.25">
      <c r="B422" s="123"/>
      <c r="C422" s="123"/>
      <c r="D422" s="123"/>
      <c r="E422" s="123"/>
      <c r="F422" s="123"/>
      <c r="G422" s="123"/>
      <c r="H422" s="123"/>
      <c r="I422" s="123"/>
      <c r="J422" s="123"/>
    </row>
    <row r="423" spans="2:10" ht="15.75" x14ac:dyDescent="0.25">
      <c r="B423" s="123"/>
      <c r="C423" s="123"/>
      <c r="D423" s="123"/>
      <c r="E423" s="123"/>
      <c r="F423" s="123" t="s">
        <v>168</v>
      </c>
      <c r="G423" s="123"/>
      <c r="H423" s="123"/>
      <c r="I423" s="123"/>
      <c r="J423" s="123"/>
    </row>
    <row r="424" spans="2:10" ht="15.75" x14ac:dyDescent="0.25">
      <c r="B424" s="123"/>
      <c r="C424" s="123"/>
      <c r="D424" s="123"/>
      <c r="E424" s="123"/>
      <c r="F424" s="123" t="s">
        <v>5</v>
      </c>
      <c r="G424" s="123"/>
      <c r="H424" s="123"/>
      <c r="I424" s="123"/>
      <c r="J424" s="123"/>
    </row>
    <row r="425" spans="2:10" ht="20.45" customHeight="1" x14ac:dyDescent="0.25">
      <c r="B425" s="123"/>
      <c r="C425" s="123"/>
      <c r="D425" s="123"/>
      <c r="E425" s="123"/>
      <c r="F425" s="123"/>
      <c r="G425" s="123"/>
      <c r="H425" s="123"/>
      <c r="I425" s="123"/>
      <c r="J425" s="123"/>
    </row>
  </sheetData>
  <pageMargins left="0.7" right="0.7" top="0.75" bottom="0.75" header="0.3" footer="0.3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0"/>
  <sheetViews>
    <sheetView topLeftCell="A25" workbookViewId="0">
      <selection activeCell="C58" sqref="C58"/>
    </sheetView>
  </sheetViews>
  <sheetFormatPr defaultRowHeight="15" x14ac:dyDescent="0.25"/>
  <cols>
    <col min="5" max="5" width="15.140625" customWidth="1"/>
    <col min="6" max="6" width="15" customWidth="1"/>
    <col min="7" max="7" width="17.5703125" customWidth="1"/>
  </cols>
  <sheetData>
    <row r="1" spans="1:11" ht="14.4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4.4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4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4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90" t="s">
        <v>120</v>
      </c>
      <c r="C5" s="4"/>
      <c r="D5" s="4"/>
      <c r="E5" s="4"/>
      <c r="F5" s="4"/>
      <c r="G5" s="4"/>
      <c r="H5" s="4"/>
      <c r="I5" s="91"/>
      <c r="J5" s="3"/>
      <c r="K5" s="3"/>
    </row>
    <row r="6" spans="1:11" x14ac:dyDescent="0.25">
      <c r="A6" s="3"/>
      <c r="B6" s="92" t="s">
        <v>114</v>
      </c>
      <c r="C6" s="93"/>
      <c r="D6" s="94"/>
      <c r="E6" s="92" t="s">
        <v>118</v>
      </c>
      <c r="F6" s="92" t="s">
        <v>116</v>
      </c>
      <c r="G6" s="95" t="s">
        <v>118</v>
      </c>
      <c r="H6" s="95" t="s">
        <v>119</v>
      </c>
      <c r="I6" s="95" t="s">
        <v>119</v>
      </c>
      <c r="J6" s="3"/>
      <c r="K6" s="3"/>
    </row>
    <row r="7" spans="1:11" ht="14.45" x14ac:dyDescent="0.3">
      <c r="A7" s="3"/>
      <c r="B7" s="96" t="s">
        <v>115</v>
      </c>
      <c r="C7" s="97"/>
      <c r="D7" s="98"/>
      <c r="E7" s="96" t="s">
        <v>130</v>
      </c>
      <c r="F7" s="96" t="s">
        <v>117</v>
      </c>
      <c r="G7" s="99" t="s">
        <v>117</v>
      </c>
      <c r="H7" s="100" t="s">
        <v>131</v>
      </c>
      <c r="I7" s="100" t="s">
        <v>132</v>
      </c>
      <c r="J7" s="3"/>
      <c r="K7" s="3"/>
    </row>
    <row r="8" spans="1:11" ht="14.45" x14ac:dyDescent="0.3">
      <c r="A8" s="3"/>
      <c r="B8" s="101"/>
      <c r="C8" s="102">
        <v>1</v>
      </c>
      <c r="D8" s="103"/>
      <c r="E8" s="101">
        <v>2</v>
      </c>
      <c r="F8" s="101">
        <v>3</v>
      </c>
      <c r="G8" s="104">
        <v>4</v>
      </c>
      <c r="H8" s="104">
        <v>5</v>
      </c>
      <c r="I8" s="103">
        <v>6</v>
      </c>
      <c r="J8" s="3"/>
      <c r="K8" s="3"/>
    </row>
    <row r="9" spans="1:11" ht="14.45" x14ac:dyDescent="0.3">
      <c r="A9" s="3"/>
      <c r="B9" s="90" t="s">
        <v>124</v>
      </c>
      <c r="C9" s="4"/>
      <c r="D9" s="4"/>
      <c r="E9" s="4" t="s">
        <v>44</v>
      </c>
      <c r="F9" s="4"/>
      <c r="G9" s="4"/>
      <c r="H9" s="4"/>
      <c r="I9" s="91"/>
      <c r="J9" s="3"/>
      <c r="K9" s="3"/>
    </row>
    <row r="10" spans="1:11" ht="14.45" x14ac:dyDescent="0.3">
      <c r="A10" s="3"/>
      <c r="B10" s="101" t="s">
        <v>121</v>
      </c>
      <c r="C10" s="102"/>
      <c r="D10" s="103"/>
      <c r="E10" s="105">
        <v>79969.48</v>
      </c>
      <c r="F10" s="106">
        <v>118893</v>
      </c>
      <c r="G10" s="107">
        <v>190372.3</v>
      </c>
      <c r="H10" s="108">
        <f>G10/E10</f>
        <v>2.3805619343779654</v>
      </c>
      <c r="I10" s="108">
        <f>G10/F10</f>
        <v>1.6012069676095311</v>
      </c>
      <c r="J10" s="3"/>
      <c r="K10" s="3"/>
    </row>
    <row r="11" spans="1:11" ht="14.45" x14ac:dyDescent="0.3">
      <c r="A11" s="3"/>
      <c r="B11" s="109" t="s">
        <v>122</v>
      </c>
      <c r="C11" s="110"/>
      <c r="D11" s="111"/>
      <c r="E11" s="112">
        <v>84884.4</v>
      </c>
      <c r="F11" s="105">
        <v>118893</v>
      </c>
      <c r="G11" s="107">
        <v>189569.99</v>
      </c>
      <c r="H11" s="108">
        <f t="shared" ref="H11:H12" si="0">G11/E11</f>
        <v>2.2332724269712694</v>
      </c>
      <c r="I11" s="108">
        <f t="shared" ref="I11" si="1">G11/F11</f>
        <v>1.5944587990882557</v>
      </c>
      <c r="J11" s="3"/>
      <c r="K11" s="3"/>
    </row>
    <row r="12" spans="1:11" ht="14.45" x14ac:dyDescent="0.3">
      <c r="A12" s="3"/>
      <c r="B12" s="101" t="s">
        <v>123</v>
      </c>
      <c r="C12" s="102"/>
      <c r="D12" s="103"/>
      <c r="E12" s="105">
        <f>E10-E11</f>
        <v>-4914.9199999999983</v>
      </c>
      <c r="F12" s="113">
        <v>0</v>
      </c>
      <c r="G12" s="114">
        <f>G10-G11</f>
        <v>802.30999999999767</v>
      </c>
      <c r="H12" s="108">
        <f t="shared" si="0"/>
        <v>-0.16323968650557852</v>
      </c>
      <c r="I12" s="108">
        <v>0</v>
      </c>
      <c r="J12" s="3"/>
      <c r="K12" s="3"/>
    </row>
    <row r="13" spans="1:11" ht="14.45" x14ac:dyDescent="0.3">
      <c r="A13" s="3"/>
      <c r="B13" s="90" t="s">
        <v>125</v>
      </c>
      <c r="C13" s="4"/>
      <c r="D13" s="4"/>
      <c r="E13" s="115" t="s">
        <v>136</v>
      </c>
      <c r="F13" s="115"/>
      <c r="G13" s="115"/>
      <c r="H13" s="116"/>
      <c r="I13" s="117"/>
      <c r="J13" s="3"/>
      <c r="K13" s="3"/>
    </row>
    <row r="14" spans="1:11" ht="14.45" x14ac:dyDescent="0.3">
      <c r="A14" s="3"/>
      <c r="B14" s="101" t="s">
        <v>121</v>
      </c>
      <c r="C14" s="102"/>
      <c r="D14" s="103"/>
      <c r="E14" s="105">
        <v>112396.13</v>
      </c>
      <c r="F14" s="105">
        <v>30924</v>
      </c>
      <c r="G14" s="107">
        <v>354336.01</v>
      </c>
      <c r="H14" s="108">
        <f>G14/E14</f>
        <v>3.1525641496731249</v>
      </c>
      <c r="I14" s="108">
        <f>G14/F14</f>
        <v>11.458285150692019</v>
      </c>
      <c r="J14" s="3"/>
      <c r="K14" s="3"/>
    </row>
    <row r="15" spans="1:11" ht="14.45" x14ac:dyDescent="0.3">
      <c r="A15" s="3"/>
      <c r="B15" s="109" t="s">
        <v>122</v>
      </c>
      <c r="C15" s="110"/>
      <c r="D15" s="111"/>
      <c r="E15" s="112">
        <v>82636.5</v>
      </c>
      <c r="F15" s="105">
        <v>30924</v>
      </c>
      <c r="G15" s="107">
        <v>330839.63</v>
      </c>
      <c r="H15" s="108">
        <f t="shared" ref="H15:H16" si="2">G15/E15</f>
        <v>4.0035532724643472</v>
      </c>
      <c r="I15" s="108">
        <f t="shared" ref="I15" si="3">G15/F15</f>
        <v>10.698474647522959</v>
      </c>
      <c r="J15" s="3"/>
      <c r="K15" s="3"/>
    </row>
    <row r="16" spans="1:11" ht="14.45" x14ac:dyDescent="0.3">
      <c r="A16" s="3"/>
      <c r="B16" s="101" t="s">
        <v>123</v>
      </c>
      <c r="C16" s="102"/>
      <c r="D16" s="103"/>
      <c r="E16" s="105">
        <f>E14-E15</f>
        <v>29759.630000000005</v>
      </c>
      <c r="F16" s="113">
        <v>0</v>
      </c>
      <c r="G16" s="114">
        <f>G14-G15</f>
        <v>23496.380000000005</v>
      </c>
      <c r="H16" s="108">
        <f t="shared" si="2"/>
        <v>0.78953871402299025</v>
      </c>
      <c r="I16" s="108">
        <v>0</v>
      </c>
      <c r="J16" s="3"/>
      <c r="K16" s="3"/>
    </row>
    <row r="17" spans="1:11" ht="14.45" x14ac:dyDescent="0.3">
      <c r="A17" s="3"/>
      <c r="B17" s="90" t="s">
        <v>126</v>
      </c>
      <c r="C17" s="4"/>
      <c r="D17" s="4"/>
      <c r="E17" s="115" t="s">
        <v>48</v>
      </c>
      <c r="F17" s="115"/>
      <c r="G17" s="115"/>
      <c r="H17" s="116"/>
      <c r="I17" s="117"/>
      <c r="J17" s="3"/>
      <c r="K17" s="3"/>
    </row>
    <row r="18" spans="1:11" ht="14.45" x14ac:dyDescent="0.3">
      <c r="A18" s="3"/>
      <c r="B18" s="101" t="s">
        <v>121</v>
      </c>
      <c r="C18" s="102"/>
      <c r="D18" s="103"/>
      <c r="E18" s="105">
        <v>1134436.02</v>
      </c>
      <c r="F18" s="105">
        <v>1172680</v>
      </c>
      <c r="G18" s="107">
        <v>1262866</v>
      </c>
      <c r="H18" s="108">
        <f>G18/E18</f>
        <v>1.1132104215097118</v>
      </c>
      <c r="I18" s="108">
        <f>G18/F18</f>
        <v>1.0769058907800935</v>
      </c>
      <c r="J18" s="3"/>
      <c r="K18" s="3"/>
    </row>
    <row r="19" spans="1:11" ht="14.45" x14ac:dyDescent="0.3">
      <c r="A19" s="3"/>
      <c r="B19" s="109" t="s">
        <v>122</v>
      </c>
      <c r="C19" s="110"/>
      <c r="D19" s="111"/>
      <c r="E19" s="112">
        <v>1134436.02</v>
      </c>
      <c r="F19" s="105">
        <v>1172680</v>
      </c>
      <c r="G19" s="107">
        <v>1262866</v>
      </c>
      <c r="H19" s="108">
        <f t="shared" ref="H19" si="4">G19/E19</f>
        <v>1.1132104215097118</v>
      </c>
      <c r="I19" s="108">
        <f t="shared" ref="I19" si="5">G19/F19</f>
        <v>1.0769058907800935</v>
      </c>
      <c r="J19" s="3"/>
      <c r="K19" s="3"/>
    </row>
    <row r="20" spans="1:11" ht="14.45" x14ac:dyDescent="0.3">
      <c r="A20" s="3"/>
      <c r="B20" s="101" t="s">
        <v>123</v>
      </c>
      <c r="C20" s="102"/>
      <c r="D20" s="103"/>
      <c r="E20" s="105">
        <v>0</v>
      </c>
      <c r="F20" s="113">
        <v>0</v>
      </c>
      <c r="G20" s="114">
        <v>0</v>
      </c>
      <c r="H20" s="108">
        <v>0</v>
      </c>
      <c r="I20" s="108">
        <v>0</v>
      </c>
      <c r="J20" s="3"/>
      <c r="K20" s="3"/>
    </row>
    <row r="21" spans="1:11" x14ac:dyDescent="0.25">
      <c r="A21" s="3"/>
      <c r="B21" s="90" t="s">
        <v>127</v>
      </c>
      <c r="C21" s="4"/>
      <c r="D21" s="4"/>
      <c r="E21" s="115" t="s">
        <v>50</v>
      </c>
      <c r="F21" s="115"/>
      <c r="G21" s="115"/>
      <c r="H21" s="116"/>
      <c r="I21" s="117"/>
      <c r="J21" s="3"/>
      <c r="K21" s="3"/>
    </row>
    <row r="22" spans="1:11" ht="14.45" x14ac:dyDescent="0.3">
      <c r="A22" s="3"/>
      <c r="B22" s="101" t="s">
        <v>121</v>
      </c>
      <c r="C22" s="102"/>
      <c r="D22" s="103"/>
      <c r="E22" s="105">
        <v>34987.33</v>
      </c>
      <c r="F22" s="105">
        <v>164011</v>
      </c>
      <c r="G22" s="107">
        <v>80735.12</v>
      </c>
      <c r="H22" s="108">
        <f>G22/E22</f>
        <v>2.3075530484892672</v>
      </c>
      <c r="I22" s="108">
        <f>G22/F22</f>
        <v>0.49225430001646231</v>
      </c>
      <c r="J22" s="3"/>
      <c r="K22" s="3"/>
    </row>
    <row r="23" spans="1:11" ht="14.45" x14ac:dyDescent="0.3">
      <c r="A23" s="3"/>
      <c r="B23" s="109" t="s">
        <v>122</v>
      </c>
      <c r="C23" s="110"/>
      <c r="D23" s="111"/>
      <c r="E23" s="112">
        <v>167830.29</v>
      </c>
      <c r="F23" s="105">
        <v>164011</v>
      </c>
      <c r="G23" s="107">
        <v>188180.78</v>
      </c>
      <c r="H23" s="108">
        <f t="shared" ref="H23:H24" si="6">G23/E23</f>
        <v>1.1212563596237604</v>
      </c>
      <c r="I23" s="108">
        <f t="shared" ref="I23" si="7">G23/F23</f>
        <v>1.1473668229569969</v>
      </c>
      <c r="J23" s="3"/>
      <c r="K23" s="3"/>
    </row>
    <row r="24" spans="1:11" ht="14.45" x14ac:dyDescent="0.3">
      <c r="A24" s="3"/>
      <c r="B24" s="101" t="s">
        <v>123</v>
      </c>
      <c r="C24" s="102"/>
      <c r="D24" s="103"/>
      <c r="E24" s="105">
        <f>E22-E23</f>
        <v>-132842.96000000002</v>
      </c>
      <c r="F24" s="113">
        <v>0</v>
      </c>
      <c r="G24" s="114">
        <f>G22-G23</f>
        <v>-107445.66</v>
      </c>
      <c r="H24" s="108">
        <f t="shared" si="6"/>
        <v>0.80881711759509112</v>
      </c>
      <c r="I24" s="108">
        <v>0</v>
      </c>
      <c r="J24" s="3"/>
      <c r="K24" s="3"/>
    </row>
    <row r="25" spans="1:11" x14ac:dyDescent="0.25">
      <c r="A25" s="3"/>
      <c r="B25" s="90" t="s">
        <v>128</v>
      </c>
      <c r="C25" s="4"/>
      <c r="D25" s="4"/>
      <c r="E25" s="115" t="s">
        <v>137</v>
      </c>
      <c r="F25" s="115"/>
      <c r="G25" s="115"/>
      <c r="H25" s="116"/>
      <c r="I25" s="117"/>
      <c r="J25" s="3"/>
      <c r="K25" s="3"/>
    </row>
    <row r="26" spans="1:11" ht="14.45" x14ac:dyDescent="0.3">
      <c r="A26" s="3"/>
      <c r="B26" s="101" t="s">
        <v>121</v>
      </c>
      <c r="C26" s="102"/>
      <c r="D26" s="103"/>
      <c r="E26" s="105">
        <v>9480837.0700000003</v>
      </c>
      <c r="F26" s="105">
        <v>8791732</v>
      </c>
      <c r="G26" s="107">
        <v>9088478.4499999993</v>
      </c>
      <c r="H26" s="108">
        <f>G26/E26</f>
        <v>0.9586156140957709</v>
      </c>
      <c r="I26" s="108">
        <f>G26/F26</f>
        <v>1.0337528998836634</v>
      </c>
      <c r="J26" s="3"/>
      <c r="K26" s="3"/>
    </row>
    <row r="27" spans="1:11" ht="14.45" x14ac:dyDescent="0.3">
      <c r="A27" s="3"/>
      <c r="B27" s="109" t="s">
        <v>122</v>
      </c>
      <c r="C27" s="110"/>
      <c r="D27" s="111"/>
      <c r="E27" s="112">
        <v>9062906.6699999999</v>
      </c>
      <c r="F27" s="105">
        <v>8791732</v>
      </c>
      <c r="G27" s="107">
        <v>9129674.2899999991</v>
      </c>
      <c r="H27" s="108">
        <f t="shared" ref="H27:H28" si="8">G27/E27</f>
        <v>1.0073671309251162</v>
      </c>
      <c r="I27" s="108">
        <f t="shared" ref="I27" si="9">G27/F27</f>
        <v>1.0384386478113754</v>
      </c>
      <c r="J27" s="3"/>
      <c r="K27" s="3"/>
    </row>
    <row r="28" spans="1:11" ht="14.45" x14ac:dyDescent="0.3">
      <c r="A28" s="3"/>
      <c r="B28" s="101" t="s">
        <v>123</v>
      </c>
      <c r="C28" s="102"/>
      <c r="D28" s="103"/>
      <c r="E28" s="105">
        <f>E26-E27</f>
        <v>417930.40000000037</v>
      </c>
      <c r="F28" s="113">
        <v>0</v>
      </c>
      <c r="G28" s="114">
        <f>G26-G27</f>
        <v>-41195.839999999851</v>
      </c>
      <c r="H28" s="108">
        <f t="shared" si="8"/>
        <v>-9.8571053936253053E-2</v>
      </c>
      <c r="I28" s="108">
        <v>0</v>
      </c>
      <c r="J28" s="3"/>
      <c r="K28" s="3"/>
    </row>
    <row r="29" spans="1:11" ht="14.45" x14ac:dyDescent="0.3">
      <c r="A29" s="3"/>
      <c r="B29" s="90" t="s">
        <v>129</v>
      </c>
      <c r="C29" s="4"/>
      <c r="D29" s="4"/>
      <c r="E29" s="115" t="s">
        <v>54</v>
      </c>
      <c r="F29" s="115"/>
      <c r="G29" s="115"/>
      <c r="H29" s="116"/>
      <c r="I29" s="117"/>
      <c r="J29" s="3"/>
      <c r="K29" s="3"/>
    </row>
    <row r="30" spans="1:11" ht="14.45" x14ac:dyDescent="0.3">
      <c r="A30" s="3"/>
      <c r="B30" s="101" t="s">
        <v>121</v>
      </c>
      <c r="C30" s="102"/>
      <c r="D30" s="103"/>
      <c r="E30" s="105">
        <v>7809.4</v>
      </c>
      <c r="F30" s="105">
        <v>3302</v>
      </c>
      <c r="G30" s="107">
        <v>14339.99</v>
      </c>
      <c r="H30" s="108">
        <f>G30/E30</f>
        <v>1.8362473429456809</v>
      </c>
      <c r="I30" s="108">
        <f>G30/F30</f>
        <v>4.3428195033313139</v>
      </c>
      <c r="J30" s="3"/>
      <c r="K30" s="3"/>
    </row>
    <row r="31" spans="1:11" ht="14.45" x14ac:dyDescent="0.3">
      <c r="A31" s="3"/>
      <c r="B31" s="109" t="s">
        <v>122</v>
      </c>
      <c r="C31" s="110"/>
      <c r="D31" s="111"/>
      <c r="E31" s="112">
        <v>17007.52</v>
      </c>
      <c r="F31" s="105">
        <v>3302</v>
      </c>
      <c r="G31" s="107">
        <v>15680.5</v>
      </c>
      <c r="H31" s="108">
        <f t="shared" ref="H31:H32" si="10">G31/E31</f>
        <v>0.92197451480286363</v>
      </c>
      <c r="I31" s="108">
        <f t="shared" ref="I31" si="11">G31/F31</f>
        <v>4.7487886129618415</v>
      </c>
      <c r="J31" s="3"/>
      <c r="K31" s="3"/>
    </row>
    <row r="32" spans="1:11" ht="14.45" x14ac:dyDescent="0.3">
      <c r="A32" s="3"/>
      <c r="B32" s="101" t="s">
        <v>123</v>
      </c>
      <c r="C32" s="102"/>
      <c r="D32" s="103"/>
      <c r="E32" s="105">
        <f>E30-E31</f>
        <v>-9198.1200000000008</v>
      </c>
      <c r="F32" s="113">
        <v>0</v>
      </c>
      <c r="G32" s="114">
        <f>G30-G31</f>
        <v>-1340.5100000000002</v>
      </c>
      <c r="H32" s="108">
        <f t="shared" si="10"/>
        <v>0.14573738981444034</v>
      </c>
      <c r="I32" s="108">
        <v>0</v>
      </c>
      <c r="J32" s="3"/>
      <c r="K32" s="3"/>
    </row>
    <row r="33" spans="1:11" ht="14.45" x14ac:dyDescent="0.3">
      <c r="A33" s="3"/>
      <c r="B33" s="90" t="s">
        <v>138</v>
      </c>
      <c r="C33" s="4"/>
      <c r="D33" s="4"/>
      <c r="E33" s="115" t="s">
        <v>139</v>
      </c>
      <c r="F33" s="115"/>
      <c r="G33" s="115"/>
      <c r="H33" s="116"/>
      <c r="I33" s="117"/>
      <c r="J33" s="3"/>
      <c r="K33" s="3"/>
    </row>
    <row r="34" spans="1:11" ht="14.45" x14ac:dyDescent="0.3">
      <c r="A34" s="3"/>
      <c r="B34" s="101" t="s">
        <v>121</v>
      </c>
      <c r="C34" s="102"/>
      <c r="D34" s="103"/>
      <c r="E34" s="105">
        <v>3386.71</v>
      </c>
      <c r="F34" s="105">
        <v>5000</v>
      </c>
      <c r="G34" s="107">
        <v>2802.99</v>
      </c>
      <c r="H34" s="108">
        <f>G34/E34</f>
        <v>0.82764393762678223</v>
      </c>
      <c r="I34" s="108">
        <f>G34/F34</f>
        <v>0.56059799999999993</v>
      </c>
      <c r="J34" s="3"/>
      <c r="K34" s="3"/>
    </row>
    <row r="35" spans="1:11" ht="14.45" x14ac:dyDescent="0.3">
      <c r="A35" s="3"/>
      <c r="B35" s="109" t="s">
        <v>122</v>
      </c>
      <c r="C35" s="110"/>
      <c r="D35" s="111"/>
      <c r="E35" s="112">
        <v>0</v>
      </c>
      <c r="F35" s="105">
        <v>5000</v>
      </c>
      <c r="G35" s="107">
        <v>0</v>
      </c>
      <c r="H35" s="108">
        <v>0</v>
      </c>
      <c r="I35" s="108">
        <f t="shared" ref="I35" si="12">G35/F35</f>
        <v>0</v>
      </c>
      <c r="J35" s="3"/>
      <c r="K35" s="3"/>
    </row>
    <row r="36" spans="1:11" ht="14.45" x14ac:dyDescent="0.3">
      <c r="A36" s="3"/>
      <c r="B36" s="101" t="s">
        <v>123</v>
      </c>
      <c r="C36" s="102"/>
      <c r="D36" s="103"/>
      <c r="E36" s="105">
        <v>3386.71</v>
      </c>
      <c r="F36" s="113">
        <v>0</v>
      </c>
      <c r="G36" s="114">
        <v>2802.99</v>
      </c>
      <c r="H36" s="108">
        <f t="shared" ref="H36" si="13">G36/E36</f>
        <v>0.82764393762678223</v>
      </c>
      <c r="I36" s="108">
        <v>0</v>
      </c>
      <c r="J36" s="3"/>
      <c r="K36" s="3"/>
    </row>
    <row r="37" spans="1:11" ht="14.45" x14ac:dyDescent="0.3">
      <c r="A37" s="3"/>
      <c r="B37" s="118" t="s">
        <v>133</v>
      </c>
      <c r="C37" s="119"/>
      <c r="D37" s="120"/>
      <c r="E37" s="121">
        <f>E10+E14+E18+E22+E26+E30+E34</f>
        <v>10853822.140000002</v>
      </c>
      <c r="F37" s="121">
        <f>F10+F14+F18+F22+F26+F30+F34</f>
        <v>10286542</v>
      </c>
      <c r="G37" s="121">
        <f>G10+G14+G18+G22+G26+G30+G34</f>
        <v>10993930.859999999</v>
      </c>
      <c r="H37" s="122">
        <f>G37/E37</f>
        <v>1.0129086987231575</v>
      </c>
      <c r="I37" s="122">
        <f>G37/F37</f>
        <v>1.0687683829998458</v>
      </c>
      <c r="J37" s="3"/>
      <c r="K37" s="3"/>
    </row>
    <row r="38" spans="1:11" x14ac:dyDescent="0.25">
      <c r="A38" s="3"/>
      <c r="B38" s="118" t="s">
        <v>134</v>
      </c>
      <c r="C38" s="119"/>
      <c r="D38" s="120"/>
      <c r="E38" s="121">
        <f>E11+E15+E19+E23+E27+E31</f>
        <v>10549701.399999999</v>
      </c>
      <c r="F38" s="121">
        <f>F11+F15+F19+F23+F27+F31+F35</f>
        <v>10286542</v>
      </c>
      <c r="G38" s="121">
        <f>G11+G15+G19+G23+G27+G31</f>
        <v>11116811.189999999</v>
      </c>
      <c r="H38" s="122">
        <f t="shared" ref="H38:H39" si="14">G38/E38</f>
        <v>1.0537560039377039</v>
      </c>
      <c r="I38" s="122">
        <f t="shared" ref="I38:I39" si="15">G38/F38</f>
        <v>1.0807141204498072</v>
      </c>
      <c r="J38" s="3"/>
      <c r="K38" s="3"/>
    </row>
    <row r="39" spans="1:11" x14ac:dyDescent="0.25">
      <c r="A39" s="3"/>
      <c r="B39" s="118" t="s">
        <v>135</v>
      </c>
      <c r="C39" s="119"/>
      <c r="D39" s="120"/>
      <c r="E39" s="121">
        <v>39743</v>
      </c>
      <c r="F39" s="121">
        <v>343862</v>
      </c>
      <c r="G39" s="121">
        <v>191748.36</v>
      </c>
      <c r="H39" s="122">
        <f t="shared" si="14"/>
        <v>4.8247077472762498</v>
      </c>
      <c r="I39" s="122">
        <f t="shared" si="15"/>
        <v>0.55763172435453756</v>
      </c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x14ac:dyDescent="0.25">
      <c r="A42" s="3"/>
      <c r="B42" s="3"/>
      <c r="C42" s="3"/>
      <c r="D42" s="3"/>
      <c r="E42" s="3"/>
      <c r="F42" s="156"/>
      <c r="G42" s="156"/>
      <c r="H42" s="156"/>
      <c r="I42" s="156"/>
      <c r="J42" s="3"/>
      <c r="K42" s="3"/>
    </row>
    <row r="43" spans="1:11" ht="15.75" x14ac:dyDescent="0.25">
      <c r="A43" s="3"/>
      <c r="B43" s="3"/>
      <c r="C43" s="3"/>
      <c r="D43" s="3"/>
      <c r="E43" s="3"/>
      <c r="F43" s="156"/>
      <c r="G43" s="156" t="s">
        <v>165</v>
      </c>
      <c r="H43" s="156"/>
      <c r="I43" s="156"/>
      <c r="J43" s="3"/>
      <c r="K43" s="3"/>
    </row>
    <row r="44" spans="1:11" ht="15.75" x14ac:dyDescent="0.25">
      <c r="A44" s="3"/>
      <c r="B44" s="3"/>
      <c r="C44" s="3"/>
      <c r="D44" s="3"/>
      <c r="E44" s="3"/>
      <c r="F44" s="156"/>
      <c r="G44" s="156" t="s">
        <v>166</v>
      </c>
      <c r="H44" s="156"/>
      <c r="I44" s="156"/>
      <c r="J44" s="3"/>
      <c r="K44" s="3"/>
    </row>
    <row r="45" spans="1:11" ht="15.75" x14ac:dyDescent="0.25">
      <c r="A45" s="3"/>
      <c r="B45" s="3"/>
      <c r="C45" s="3"/>
      <c r="D45" s="3"/>
      <c r="E45" s="3"/>
      <c r="F45" s="156"/>
      <c r="G45" s="156" t="s">
        <v>167</v>
      </c>
      <c r="H45" s="156"/>
      <c r="I45" s="156"/>
      <c r="J45" s="3"/>
      <c r="K45" s="3"/>
    </row>
    <row r="46" spans="1:11" ht="15.75" x14ac:dyDescent="0.25">
      <c r="A46" s="3"/>
      <c r="B46" s="3"/>
      <c r="C46" s="3"/>
      <c r="D46" s="3"/>
      <c r="E46" s="3"/>
      <c r="F46" s="156"/>
      <c r="G46" s="156"/>
      <c r="H46" s="156"/>
      <c r="I46" s="156"/>
      <c r="J46" s="3"/>
      <c r="K46" s="3"/>
    </row>
    <row r="47" spans="1:11" ht="15.75" x14ac:dyDescent="0.25">
      <c r="A47" s="3"/>
      <c r="B47" s="3"/>
      <c r="C47" s="3"/>
      <c r="D47" s="3"/>
      <c r="E47" s="3"/>
      <c r="F47" s="156"/>
      <c r="G47" s="156"/>
      <c r="H47" s="156"/>
      <c r="I47" s="156"/>
      <c r="J47" s="3"/>
      <c r="K47" s="3"/>
    </row>
    <row r="48" spans="1:11" ht="15.75" x14ac:dyDescent="0.25">
      <c r="A48" s="3"/>
      <c r="B48" s="3"/>
      <c r="C48" s="3"/>
      <c r="D48" s="3"/>
      <c r="E48" s="3"/>
      <c r="F48" s="156"/>
      <c r="G48" s="156"/>
      <c r="H48" s="156"/>
      <c r="I48" s="156"/>
      <c r="J48" s="3"/>
      <c r="K48" s="3"/>
    </row>
    <row r="49" spans="1:11" ht="15.75" x14ac:dyDescent="0.25">
      <c r="A49" s="3"/>
      <c r="B49" s="3"/>
      <c r="C49" s="3"/>
      <c r="D49" s="3"/>
      <c r="E49" s="3"/>
      <c r="F49" s="156"/>
      <c r="G49" s="156" t="s">
        <v>168</v>
      </c>
      <c r="H49" s="156"/>
      <c r="I49" s="156"/>
      <c r="J49" s="3"/>
      <c r="K49" s="3"/>
    </row>
    <row r="50" spans="1:11" ht="15.75" x14ac:dyDescent="0.25">
      <c r="A50" s="3"/>
      <c r="B50" s="3"/>
      <c r="C50" s="3"/>
      <c r="D50" s="3"/>
      <c r="E50" s="3"/>
      <c r="F50" s="156"/>
      <c r="G50" s="156" t="s">
        <v>5</v>
      </c>
      <c r="H50" s="156"/>
      <c r="I50" s="156"/>
      <c r="J50" s="3"/>
      <c r="K50" s="3"/>
    </row>
    <row r="51" spans="1:11" ht="15.75" x14ac:dyDescent="0.25">
      <c r="A51" s="3"/>
      <c r="B51" s="3"/>
      <c r="C51" s="3"/>
      <c r="D51" s="3"/>
      <c r="E51" s="3"/>
      <c r="F51" s="156"/>
      <c r="G51" s="156"/>
      <c r="H51" s="156"/>
      <c r="I51" s="156"/>
      <c r="J51" s="3"/>
      <c r="K51" s="3"/>
    </row>
    <row r="52" spans="1:11" ht="15.75" x14ac:dyDescent="0.25">
      <c r="A52" s="3"/>
      <c r="B52" s="3"/>
      <c r="C52" s="3"/>
      <c r="D52" s="3"/>
      <c r="E52" s="3"/>
      <c r="F52" s="156"/>
      <c r="G52" s="156"/>
      <c r="H52" s="156"/>
      <c r="I52" s="156"/>
      <c r="J52" s="3"/>
      <c r="K52" s="3"/>
    </row>
    <row r="53" spans="1:1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Godišnji izvještaj 2022.</vt:lpstr>
      <vt:lpstr>Rashodi po izvorima</vt:lpstr>
      <vt:lpstr>PRIHODI PO IZVORIMA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Korisnik</cp:lastModifiedBy>
  <cp:lastPrinted>2023-03-15T12:47:52Z</cp:lastPrinted>
  <dcterms:created xsi:type="dcterms:W3CDTF">2022-03-29T06:21:02Z</dcterms:created>
  <dcterms:modified xsi:type="dcterms:W3CDTF">2023-03-20T10:57:48Z</dcterms:modified>
</cp:coreProperties>
</file>